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muratori\Desktop\"/>
    </mc:Choice>
  </mc:AlternateContent>
  <xr:revisionPtr revIDLastSave="0" documentId="13_ncr:1_{2A477C74-E0DA-4033-A167-AFBF410CE8EF}" xr6:coauthVersionLast="47" xr6:coauthVersionMax="47" xr10:uidLastSave="{00000000-0000-0000-0000-000000000000}"/>
  <bookViews>
    <workbookView xWindow="600" yWindow="390" windowWidth="26835" windowHeight="14835" activeTab="1" xr2:uid="{059E5B1A-4050-4DB7-AE35-5FDCBA5E4338}"/>
  </bookViews>
  <sheets>
    <sheet name="2° Trim. 2022" sheetId="2" r:id="rId1"/>
    <sheet name="3° Trim. 2022" sheetId="1" r:id="rId2"/>
  </sheets>
  <definedNames>
    <definedName name="_xlnm._FilterDatabase" localSheetId="0" hidden="1">'2° Trim. 2022'!$B$5:$Y$229</definedName>
    <definedName name="_xlnm._FilterDatabase" localSheetId="1" hidden="1">'3° Trim. 2022'!$B$5:$Y$218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209" i="1" l="1"/>
  <c r="X216" i="1"/>
  <c r="X163" i="1"/>
  <c r="X40" i="1"/>
  <c r="X36" i="1"/>
  <c r="X35" i="1"/>
  <c r="X34" i="1"/>
  <c r="V218" i="1"/>
  <c r="W218" i="1" s="1"/>
  <c r="X218" i="1" s="1"/>
  <c r="V210" i="1"/>
  <c r="W210" i="1" s="1"/>
  <c r="X210" i="1" s="1"/>
  <c r="V13" i="1"/>
  <c r="W13" i="1" s="1"/>
  <c r="X13" i="1" s="1"/>
  <c r="Y13" i="1" s="1"/>
  <c r="V213" i="1"/>
  <c r="W213" i="1" s="1"/>
  <c r="X213" i="1" s="1"/>
  <c r="Y213" i="1" s="1"/>
  <c r="V212" i="1"/>
  <c r="W212" i="1" s="1"/>
  <c r="X212" i="1" s="1"/>
  <c r="Y212" i="1" s="1"/>
  <c r="V30" i="1"/>
  <c r="W30" i="1" s="1"/>
  <c r="X30" i="1" s="1"/>
  <c r="Y30" i="1" s="1"/>
  <c r="V29" i="1"/>
  <c r="W29" i="1" s="1"/>
  <c r="X29" i="1" s="1"/>
  <c r="Y29" i="1" s="1"/>
  <c r="V28" i="1"/>
  <c r="W28" i="1" s="1"/>
  <c r="X28" i="1" s="1"/>
  <c r="Y28" i="1" s="1"/>
  <c r="V27" i="1"/>
  <c r="W27" i="1" s="1"/>
  <c r="X27" i="1" s="1"/>
  <c r="Y27" i="1" s="1"/>
  <c r="V202" i="1"/>
  <c r="W202" i="1" s="1"/>
  <c r="X202" i="1" s="1"/>
  <c r="Y202" i="1" s="1"/>
  <c r="V201" i="1"/>
  <c r="W201" i="1" s="1"/>
  <c r="X201" i="1" s="1"/>
  <c r="Y201" i="1" s="1"/>
  <c r="V200" i="1"/>
  <c r="W200" i="1" s="1"/>
  <c r="X200" i="1" s="1"/>
  <c r="Y200" i="1" s="1"/>
  <c r="V217" i="1"/>
  <c r="W217" i="1" s="1"/>
  <c r="X217" i="1" s="1"/>
  <c r="V36" i="1"/>
  <c r="V128" i="1"/>
  <c r="W128" i="1" s="1"/>
  <c r="V216" i="1"/>
  <c r="W216" i="1" s="1"/>
  <c r="V214" i="1"/>
  <c r="W214" i="1" s="1"/>
  <c r="Y214" i="1" s="1"/>
  <c r="V175" i="1"/>
  <c r="W175" i="1" s="1"/>
  <c r="X175" i="1" s="1"/>
  <c r="Y175" i="1" s="1"/>
  <c r="V134" i="1"/>
  <c r="W134" i="1" s="1"/>
  <c r="X134" i="1" s="1"/>
  <c r="Y134" i="1" s="1"/>
  <c r="V191" i="1"/>
  <c r="W191" i="1" s="1"/>
  <c r="X191" i="1" s="1"/>
  <c r="Y191" i="1" s="1"/>
  <c r="V190" i="1"/>
  <c r="W190" i="1" s="1"/>
  <c r="X190" i="1" s="1"/>
  <c r="Y190" i="1" s="1"/>
  <c r="V189" i="1"/>
  <c r="W189" i="1" s="1"/>
  <c r="X189" i="1" s="1"/>
  <c r="Y189" i="1" s="1"/>
  <c r="V188" i="1"/>
  <c r="W188" i="1" s="1"/>
  <c r="X188" i="1" s="1"/>
  <c r="Y188" i="1" s="1"/>
  <c r="V187" i="1"/>
  <c r="W187" i="1" s="1"/>
  <c r="X187" i="1" s="1"/>
  <c r="Y187" i="1" s="1"/>
  <c r="V186" i="1"/>
  <c r="W186" i="1" s="1"/>
  <c r="X186" i="1" s="1"/>
  <c r="Y186" i="1" s="1"/>
  <c r="V185" i="1"/>
  <c r="W185" i="1" s="1"/>
  <c r="X185" i="1" s="1"/>
  <c r="Y185" i="1" s="1"/>
  <c r="V184" i="1"/>
  <c r="W184" i="1" s="1"/>
  <c r="X184" i="1" s="1"/>
  <c r="Y184" i="1" s="1"/>
  <c r="V183" i="1"/>
  <c r="W183" i="1" s="1"/>
  <c r="X183" i="1" s="1"/>
  <c r="Y183" i="1" s="1"/>
  <c r="V26" i="1"/>
  <c r="W26" i="1" s="1"/>
  <c r="X26" i="1" s="1"/>
  <c r="Y26" i="1" s="1"/>
  <c r="V25" i="1"/>
  <c r="W25" i="1" s="1"/>
  <c r="X25" i="1" s="1"/>
  <c r="Y25" i="1" s="1"/>
  <c r="V195" i="1"/>
  <c r="W195" i="1" s="1"/>
  <c r="X195" i="1" s="1"/>
  <c r="Y195" i="1" s="1"/>
  <c r="V194" i="1"/>
  <c r="W194" i="1" s="1"/>
  <c r="X194" i="1" s="1"/>
  <c r="Y194" i="1" s="1"/>
  <c r="V193" i="1"/>
  <c r="W193" i="1" s="1"/>
  <c r="X193" i="1" s="1"/>
  <c r="Y193" i="1" s="1"/>
  <c r="V192" i="1"/>
  <c r="W192" i="1" s="1"/>
  <c r="X192" i="1" s="1"/>
  <c r="Y192" i="1" s="1"/>
  <c r="V120" i="1"/>
  <c r="W120" i="1" s="1"/>
  <c r="X120" i="1" s="1"/>
  <c r="V119" i="1"/>
  <c r="W119" i="1" s="1"/>
  <c r="X119" i="1" s="1"/>
  <c r="V152" i="1"/>
  <c r="W152" i="1" s="1"/>
  <c r="X152" i="1" s="1"/>
  <c r="Y152" i="1" s="1"/>
  <c r="V177" i="1"/>
  <c r="W177" i="1" s="1"/>
  <c r="X177" i="1" s="1"/>
  <c r="Y177" i="1" s="1"/>
  <c r="V144" i="1"/>
  <c r="W144" i="1" s="1"/>
  <c r="X144" i="1" s="1"/>
  <c r="Y144" i="1" s="1"/>
  <c r="V143" i="1"/>
  <c r="W143" i="1" s="1"/>
  <c r="X143" i="1" s="1"/>
  <c r="Y143" i="1" s="1"/>
  <c r="V142" i="1"/>
  <c r="W142" i="1" s="1"/>
  <c r="X142" i="1" s="1"/>
  <c r="Y142" i="1" s="1"/>
  <c r="V141" i="1"/>
  <c r="W141" i="1" s="1"/>
  <c r="X141" i="1" s="1"/>
  <c r="Y141" i="1" s="1"/>
  <c r="V164" i="1"/>
  <c r="W164" i="1" s="1"/>
  <c r="V160" i="1"/>
  <c r="W160" i="1" s="1"/>
  <c r="X160" i="1" s="1"/>
  <c r="Y160" i="1" s="1"/>
  <c r="V116" i="1"/>
  <c r="W116" i="1" s="1"/>
  <c r="X116" i="1" s="1"/>
  <c r="Y116" i="1" s="1"/>
  <c r="V173" i="1"/>
  <c r="W173" i="1" s="1"/>
  <c r="X173" i="1" s="1"/>
  <c r="Y173" i="1" s="1"/>
  <c r="V44" i="1"/>
  <c r="W44" i="1" s="1"/>
  <c r="X44" i="1" s="1"/>
  <c r="V139" i="1"/>
  <c r="W139" i="1" s="1"/>
  <c r="X139" i="1" s="1"/>
  <c r="Y139" i="1" s="1"/>
  <c r="V167" i="1"/>
  <c r="W167" i="1" s="1"/>
  <c r="X167" i="1" s="1"/>
  <c r="Y167" i="1" s="1"/>
  <c r="V180" i="1"/>
  <c r="W180" i="1" s="1"/>
  <c r="X180" i="1" s="1"/>
  <c r="Y180" i="1" s="1"/>
  <c r="V179" i="1"/>
  <c r="W179" i="1" s="1"/>
  <c r="X179" i="1" s="1"/>
  <c r="Y179" i="1" s="1"/>
  <c r="V178" i="1"/>
  <c r="W178" i="1" s="1"/>
  <c r="X178" i="1" s="1"/>
  <c r="Y178" i="1" s="1"/>
  <c r="V176" i="1"/>
  <c r="W176" i="1" s="1"/>
  <c r="X176" i="1" s="1"/>
  <c r="Y176" i="1" s="1"/>
  <c r="V157" i="1"/>
  <c r="W157" i="1" s="1"/>
  <c r="X157" i="1" s="1"/>
  <c r="Y157" i="1" s="1"/>
  <c r="V208" i="1"/>
  <c r="W208" i="1" s="1"/>
  <c r="X208" i="1" s="1"/>
  <c r="Y208" i="1" s="1"/>
  <c r="V203" i="1"/>
  <c r="W203" i="1" s="1"/>
  <c r="X203" i="1" s="1"/>
  <c r="Y203" i="1" s="1"/>
  <c r="V198" i="1"/>
  <c r="W198" i="1" s="1"/>
  <c r="Y198" i="1" s="1"/>
  <c r="V170" i="1"/>
  <c r="W170" i="1" s="1"/>
  <c r="X170" i="1" s="1"/>
  <c r="Y170" i="1" s="1"/>
  <c r="V115" i="1"/>
  <c r="W115" i="1" s="1"/>
  <c r="V153" i="1"/>
  <c r="W153" i="1" s="1"/>
  <c r="X153" i="1" s="1"/>
  <c r="Y153" i="1" s="1"/>
  <c r="V155" i="1"/>
  <c r="W155" i="1" s="1"/>
  <c r="X155" i="1" s="1"/>
  <c r="Y155" i="1" s="1"/>
  <c r="V154" i="1"/>
  <c r="W154" i="1" s="1"/>
  <c r="X154" i="1" s="1"/>
  <c r="Y154" i="1" s="1"/>
  <c r="V209" i="1"/>
  <c r="W209" i="1" s="1"/>
  <c r="V145" i="1"/>
  <c r="W145" i="1" s="1"/>
  <c r="X145" i="1" s="1"/>
  <c r="Y145" i="1" s="1"/>
  <c r="V163" i="1"/>
  <c r="W163" i="1" s="1"/>
  <c r="V156" i="1"/>
  <c r="W156" i="1" s="1"/>
  <c r="X156" i="1" s="1"/>
  <c r="Y156" i="1" s="1"/>
  <c r="V127" i="1"/>
  <c r="W127" i="1" s="1"/>
  <c r="V122" i="1"/>
  <c r="W122" i="1" s="1"/>
  <c r="Y122" i="1" s="1"/>
  <c r="V113" i="1"/>
  <c r="W113" i="1" s="1"/>
  <c r="Y113" i="1" s="1"/>
  <c r="V199" i="1"/>
  <c r="W199" i="1" s="1"/>
  <c r="X199" i="1" s="1"/>
  <c r="Y199" i="1" s="1"/>
  <c r="V197" i="1"/>
  <c r="W197" i="1" s="1"/>
  <c r="X197" i="1" s="1"/>
  <c r="Y197" i="1" s="1"/>
  <c r="V159" i="1"/>
  <c r="W159" i="1" s="1"/>
  <c r="X159" i="1" s="1"/>
  <c r="Y159" i="1" s="1"/>
  <c r="V40" i="1"/>
  <c r="W40" i="1" s="1"/>
  <c r="V53" i="1"/>
  <c r="W53" i="1" s="1"/>
  <c r="X53" i="1" s="1"/>
  <c r="V211" i="1"/>
  <c r="W211" i="1" s="1"/>
  <c r="X211" i="1" s="1"/>
  <c r="Y211" i="1" s="1"/>
  <c r="V98" i="1"/>
  <c r="W98" i="1" s="1"/>
  <c r="X98" i="1" s="1"/>
  <c r="Y98" i="1" s="1"/>
  <c r="V171" i="1"/>
  <c r="W171" i="1" s="1"/>
  <c r="X171" i="1" s="1"/>
  <c r="Y171" i="1" s="1"/>
  <c r="V182" i="1"/>
  <c r="W182" i="1" s="1"/>
  <c r="X182" i="1" s="1"/>
  <c r="Y182" i="1" s="1"/>
  <c r="V21" i="1"/>
  <c r="W21" i="1" s="1"/>
  <c r="X21" i="1" s="1"/>
  <c r="Y21" i="1" s="1"/>
  <c r="V20" i="1"/>
  <c r="W20" i="1" s="1"/>
  <c r="X20" i="1" s="1"/>
  <c r="Y20" i="1" s="1"/>
  <c r="V19" i="1"/>
  <c r="W19" i="1" s="1"/>
  <c r="X19" i="1" s="1"/>
  <c r="Y19" i="1" s="1"/>
  <c r="V18" i="1"/>
  <c r="W18" i="1" s="1"/>
  <c r="X18" i="1" s="1"/>
  <c r="Y18" i="1" s="1"/>
  <c r="V149" i="1"/>
  <c r="W149" i="1" s="1"/>
  <c r="X149" i="1" s="1"/>
  <c r="Y149" i="1" s="1"/>
  <c r="V148" i="1"/>
  <c r="W148" i="1" s="1"/>
  <c r="X148" i="1" s="1"/>
  <c r="Y148" i="1" s="1"/>
  <c r="V147" i="1"/>
  <c r="W147" i="1" s="1"/>
  <c r="X147" i="1" s="1"/>
  <c r="Y147" i="1" s="1"/>
  <c r="V162" i="1"/>
  <c r="W162" i="1" s="1"/>
  <c r="X162" i="1" s="1"/>
  <c r="Y162" i="1" s="1"/>
  <c r="V161" i="1"/>
  <c r="W161" i="1" s="1"/>
  <c r="X161" i="1" s="1"/>
  <c r="Y161" i="1" s="1"/>
  <c r="V35" i="1"/>
  <c r="V24" i="1"/>
  <c r="W24" i="1" s="1"/>
  <c r="X24" i="1" s="1"/>
  <c r="Y24" i="1" s="1"/>
  <c r="V23" i="1"/>
  <c r="W23" i="1" s="1"/>
  <c r="X23" i="1" s="1"/>
  <c r="Y23" i="1" s="1"/>
  <c r="V166" i="1"/>
  <c r="W166" i="1" s="1"/>
  <c r="X166" i="1" s="1"/>
  <c r="Y166" i="1" s="1"/>
  <c r="V165" i="1"/>
  <c r="W165" i="1" s="1"/>
  <c r="X165" i="1" s="1"/>
  <c r="Y165" i="1" s="1"/>
  <c r="V125" i="1"/>
  <c r="W125" i="1" s="1"/>
  <c r="X125" i="1" s="1"/>
  <c r="Y125" i="1" s="1"/>
  <c r="V140" i="1"/>
  <c r="W140" i="1" s="1"/>
  <c r="X140" i="1" s="1"/>
  <c r="Y140" i="1" s="1"/>
  <c r="V207" i="1"/>
  <c r="W207" i="1" s="1"/>
  <c r="V215" i="1"/>
  <c r="W215" i="1" s="1"/>
  <c r="X215" i="1" s="1"/>
  <c r="Y215" i="1" s="1"/>
  <c r="V103" i="1"/>
  <c r="W103" i="1" s="1"/>
  <c r="X103" i="1" s="1"/>
  <c r="Y103" i="1" s="1"/>
  <c r="V150" i="1"/>
  <c r="W150" i="1" s="1"/>
  <c r="X150" i="1" s="1"/>
  <c r="Y150" i="1" s="1"/>
  <c r="V133" i="1"/>
  <c r="W133" i="1" s="1"/>
  <c r="X133" i="1" s="1"/>
  <c r="Y133" i="1" s="1"/>
  <c r="V132" i="1"/>
  <c r="W132" i="1" s="1"/>
  <c r="X132" i="1" s="1"/>
  <c r="Y132" i="1" s="1"/>
  <c r="V131" i="1"/>
  <c r="W131" i="1" s="1"/>
  <c r="X131" i="1" s="1"/>
  <c r="Y131" i="1" s="1"/>
  <c r="V130" i="1"/>
  <c r="W130" i="1" s="1"/>
  <c r="X130" i="1" s="1"/>
  <c r="Y130" i="1" s="1"/>
  <c r="V102" i="1"/>
  <c r="W102" i="1" s="1"/>
  <c r="X102" i="1" s="1"/>
  <c r="Y102" i="1" s="1"/>
  <c r="V151" i="1"/>
  <c r="W151" i="1" s="1"/>
  <c r="X151" i="1" s="1"/>
  <c r="Y151" i="1" s="1"/>
  <c r="V78" i="1"/>
  <c r="W78" i="1" s="1"/>
  <c r="X78" i="1" s="1"/>
  <c r="Y78" i="1" s="1"/>
  <c r="V75" i="1"/>
  <c r="W75" i="1" s="1"/>
  <c r="X75" i="1" s="1"/>
  <c r="V68" i="1"/>
  <c r="W68" i="1" s="1"/>
  <c r="V67" i="1"/>
  <c r="W67" i="1" s="1"/>
  <c r="V146" i="1"/>
  <c r="W146" i="1" s="1"/>
  <c r="Y146" i="1" s="1"/>
  <c r="V107" i="1"/>
  <c r="W107" i="1" s="1"/>
  <c r="X107" i="1" s="1"/>
  <c r="Y107" i="1" s="1"/>
  <c r="V106" i="1"/>
  <c r="W106" i="1" s="1"/>
  <c r="X106" i="1" s="1"/>
  <c r="Y106" i="1" s="1"/>
  <c r="V95" i="1"/>
  <c r="W95" i="1" s="1"/>
  <c r="X95" i="1" s="1"/>
  <c r="Y95" i="1" s="1"/>
  <c r="V84" i="1"/>
  <c r="W84" i="1" s="1"/>
  <c r="X84" i="1" s="1"/>
  <c r="Y84" i="1" s="1"/>
  <c r="V104" i="1"/>
  <c r="W104" i="1" s="1"/>
  <c r="X104" i="1" s="1"/>
  <c r="Y104" i="1" s="1"/>
  <c r="V94" i="1"/>
  <c r="W94" i="1" s="1"/>
  <c r="X94" i="1" s="1"/>
  <c r="Y94" i="1" s="1"/>
  <c r="V81" i="1"/>
  <c r="W81" i="1" s="1"/>
  <c r="X81" i="1" s="1"/>
  <c r="Y81" i="1" s="1"/>
  <c r="V124" i="1"/>
  <c r="W124" i="1" s="1"/>
  <c r="X124" i="1" s="1"/>
  <c r="Y124" i="1" s="1"/>
  <c r="V172" i="1"/>
  <c r="W172" i="1" s="1"/>
  <c r="X172" i="1" s="1"/>
  <c r="Y172" i="1" s="1"/>
  <c r="V137" i="1"/>
  <c r="W137" i="1" s="1"/>
  <c r="X137" i="1" s="1"/>
  <c r="Y137" i="1" s="1"/>
  <c r="V135" i="1"/>
  <c r="W135" i="1" s="1"/>
  <c r="X135" i="1" s="1"/>
  <c r="Y135" i="1" s="1"/>
  <c r="V101" i="1"/>
  <c r="W101" i="1" s="1"/>
  <c r="X101" i="1" s="1"/>
  <c r="Y101" i="1" s="1"/>
  <c r="V64" i="1"/>
  <c r="W64" i="1" s="1"/>
  <c r="Y64" i="1" s="1"/>
  <c r="V117" i="1"/>
  <c r="W117" i="1" s="1"/>
  <c r="X117" i="1" s="1"/>
  <c r="Y117" i="1" s="1"/>
  <c r="V66" i="1"/>
  <c r="W66" i="1" s="1"/>
  <c r="X66" i="1" s="1"/>
  <c r="Y66" i="1" s="1"/>
  <c r="V100" i="1"/>
  <c r="W100" i="1" s="1"/>
  <c r="X100" i="1" s="1"/>
  <c r="Y100" i="1" s="1"/>
  <c r="V118" i="1"/>
  <c r="W118" i="1" s="1"/>
  <c r="X118" i="1" s="1"/>
  <c r="Y118" i="1" s="1"/>
  <c r="V85" i="1"/>
  <c r="W85" i="1" s="1"/>
  <c r="X85" i="1" s="1"/>
  <c r="Y85" i="1" s="1"/>
  <c r="V196" i="1"/>
  <c r="W196" i="1" s="1"/>
  <c r="Y196" i="1" s="1"/>
  <c r="V121" i="1"/>
  <c r="W121" i="1" s="1"/>
  <c r="X121" i="1" s="1"/>
  <c r="V123" i="1"/>
  <c r="W123" i="1" s="1"/>
  <c r="X123" i="1" s="1"/>
  <c r="Y123" i="1" s="1"/>
  <c r="V112" i="1"/>
  <c r="W112" i="1" s="1"/>
  <c r="X112" i="1" s="1"/>
  <c r="Y112" i="1" s="1"/>
  <c r="V111" i="1"/>
  <c r="W111" i="1" s="1"/>
  <c r="X111" i="1" s="1"/>
  <c r="Y111" i="1" s="1"/>
  <c r="V138" i="1"/>
  <c r="W138" i="1" s="1"/>
  <c r="X138" i="1" s="1"/>
  <c r="Y138" i="1" s="1"/>
  <c r="V158" i="1"/>
  <c r="W158" i="1" s="1"/>
  <c r="X158" i="1" s="1"/>
  <c r="Y158" i="1" s="1"/>
  <c r="V109" i="1"/>
  <c r="W109" i="1" s="1"/>
  <c r="X109" i="1" s="1"/>
  <c r="Y109" i="1" s="1"/>
  <c r="V108" i="1"/>
  <c r="W108" i="1" s="1"/>
  <c r="X108" i="1" s="1"/>
  <c r="Y108" i="1" s="1"/>
  <c r="V22" i="1"/>
  <c r="W22" i="1" s="1"/>
  <c r="X22" i="1" s="1"/>
  <c r="Y22" i="1" s="1"/>
  <c r="V88" i="1"/>
  <c r="W88" i="1" s="1"/>
  <c r="X88" i="1" s="1"/>
  <c r="Y88" i="1" s="1"/>
  <c r="V63" i="1"/>
  <c r="W63" i="1" s="1"/>
  <c r="X63" i="1" s="1"/>
  <c r="Y63" i="1" s="1"/>
  <c r="V114" i="1"/>
  <c r="W114" i="1" s="1"/>
  <c r="X114" i="1" s="1"/>
  <c r="Y114" i="1" s="1"/>
  <c r="V99" i="1"/>
  <c r="W99" i="1" s="1"/>
  <c r="X99" i="1" s="1"/>
  <c r="Y99" i="1" s="1"/>
  <c r="V105" i="1"/>
  <c r="W105" i="1" s="1"/>
  <c r="V89" i="1"/>
  <c r="W89" i="1" s="1"/>
  <c r="X89" i="1" s="1"/>
  <c r="Y89" i="1" s="1"/>
  <c r="V181" i="1"/>
  <c r="W181" i="1" s="1"/>
  <c r="X181" i="1" s="1"/>
  <c r="Y181" i="1" s="1"/>
  <c r="V76" i="1"/>
  <c r="W76" i="1" s="1"/>
  <c r="Y76" i="1" s="1"/>
  <c r="V65" i="1"/>
  <c r="W65" i="1" s="1"/>
  <c r="Y65" i="1" s="1"/>
  <c r="V11" i="1"/>
  <c r="W11" i="1" s="1"/>
  <c r="V174" i="1"/>
  <c r="W174" i="1" s="1"/>
  <c r="V80" i="1"/>
  <c r="W80" i="1" s="1"/>
  <c r="X80" i="1" s="1"/>
  <c r="Y80" i="1" s="1"/>
  <c r="V34" i="1"/>
  <c r="Y34" i="1" s="1"/>
  <c r="V206" i="1"/>
  <c r="W206" i="1" s="1"/>
  <c r="V205" i="1"/>
  <c r="W205" i="1" s="1"/>
  <c r="V204" i="1"/>
  <c r="W204" i="1" s="1"/>
  <c r="V9" i="1"/>
  <c r="W9" i="1" s="1"/>
  <c r="X9" i="1" s="1"/>
  <c r="V17" i="1"/>
  <c r="W17" i="1" s="1"/>
  <c r="X17" i="1" s="1"/>
  <c r="Y17" i="1" s="1"/>
  <c r="V16" i="1"/>
  <c r="W16" i="1" s="1"/>
  <c r="X16" i="1" s="1"/>
  <c r="Y16" i="1" s="1"/>
  <c r="V15" i="1"/>
  <c r="W15" i="1" s="1"/>
  <c r="X15" i="1" s="1"/>
  <c r="Y15" i="1" s="1"/>
  <c r="V14" i="1"/>
  <c r="W14" i="1" s="1"/>
  <c r="X14" i="1" s="1"/>
  <c r="Y14" i="1" s="1"/>
  <c r="V97" i="1"/>
  <c r="W97" i="1" s="1"/>
  <c r="X97" i="1" s="1"/>
  <c r="Y97" i="1" s="1"/>
  <c r="V93" i="1"/>
  <c r="W93" i="1" s="1"/>
  <c r="X93" i="1" s="1"/>
  <c r="Y93" i="1" s="1"/>
  <c r="V92" i="1"/>
  <c r="W92" i="1" s="1"/>
  <c r="X92" i="1" s="1"/>
  <c r="Y92" i="1" s="1"/>
  <c r="V87" i="1"/>
  <c r="W87" i="1" s="1"/>
  <c r="Y87" i="1" s="1"/>
  <c r="V86" i="1"/>
  <c r="W86" i="1" s="1"/>
  <c r="Y86" i="1" s="1"/>
  <c r="V8" i="1"/>
  <c r="W8" i="1" s="1"/>
  <c r="X8" i="1" s="1"/>
  <c r="V58" i="1"/>
  <c r="W58" i="1" s="1"/>
  <c r="X58" i="1" s="1"/>
  <c r="V57" i="1"/>
  <c r="W57" i="1" s="1"/>
  <c r="X57" i="1" s="1"/>
  <c r="Y57" i="1" s="1"/>
  <c r="V168" i="1"/>
  <c r="W168" i="1" s="1"/>
  <c r="X168" i="1" s="1"/>
  <c r="V52" i="1"/>
  <c r="W52" i="1" s="1"/>
  <c r="X52" i="1" s="1"/>
  <c r="Y52" i="1" s="1"/>
  <c r="V91" i="1"/>
  <c r="W91" i="1" s="1"/>
  <c r="X91" i="1" s="1"/>
  <c r="Y91" i="1" s="1"/>
  <c r="V90" i="1"/>
  <c r="W90" i="1" s="1"/>
  <c r="X90" i="1" s="1"/>
  <c r="Y90" i="1" s="1"/>
  <c r="V33" i="1"/>
  <c r="W33" i="1" s="1"/>
  <c r="X33" i="1" s="1"/>
  <c r="V56" i="1"/>
  <c r="W56" i="1" s="1"/>
  <c r="X56" i="1" s="1"/>
  <c r="Y56" i="1" s="1"/>
  <c r="V55" i="1"/>
  <c r="W55" i="1" s="1"/>
  <c r="X55" i="1" s="1"/>
  <c r="Y55" i="1" s="1"/>
  <c r="V61" i="1"/>
  <c r="W61" i="1" s="1"/>
  <c r="X61" i="1" s="1"/>
  <c r="Y61" i="1" s="1"/>
  <c r="V71" i="1"/>
  <c r="W71" i="1" s="1"/>
  <c r="X71" i="1" s="1"/>
  <c r="Y71" i="1" s="1"/>
  <c r="V43" i="1"/>
  <c r="W43" i="1" s="1"/>
  <c r="X43" i="1" s="1"/>
  <c r="Y43" i="1" s="1"/>
  <c r="V42" i="1"/>
  <c r="W42" i="1" s="1"/>
  <c r="X42" i="1" s="1"/>
  <c r="V38" i="1"/>
  <c r="W38" i="1" s="1"/>
  <c r="V10" i="1"/>
  <c r="W10" i="1" s="1"/>
  <c r="X10" i="1" s="1"/>
  <c r="Y10" i="1" s="1"/>
  <c r="V47" i="1"/>
  <c r="W47" i="1" s="1"/>
  <c r="X47" i="1" s="1"/>
  <c r="Y47" i="1" s="1"/>
  <c r="V54" i="1"/>
  <c r="W54" i="1" s="1"/>
  <c r="X54" i="1" s="1"/>
  <c r="Y54" i="1" s="1"/>
  <c r="V96" i="1"/>
  <c r="W96" i="1" s="1"/>
  <c r="X96" i="1" s="1"/>
  <c r="Y96" i="1" s="1"/>
  <c r="V136" i="1"/>
  <c r="W136" i="1" s="1"/>
  <c r="X136" i="1" s="1"/>
  <c r="Y136" i="1" s="1"/>
  <c r="V60" i="1"/>
  <c r="W60" i="1" s="1"/>
  <c r="X60" i="1" s="1"/>
  <c r="Y60" i="1" s="1"/>
  <c r="V59" i="1"/>
  <c r="W59" i="1" s="1"/>
  <c r="X59" i="1" s="1"/>
  <c r="Y59" i="1" s="1"/>
  <c r="V74" i="1"/>
  <c r="W74" i="1" s="1"/>
  <c r="X74" i="1" s="1"/>
  <c r="Y74" i="1" s="1"/>
  <c r="V73" i="1"/>
  <c r="W73" i="1" s="1"/>
  <c r="X73" i="1" s="1"/>
  <c r="Y73" i="1" s="1"/>
  <c r="V72" i="1"/>
  <c r="W72" i="1" s="1"/>
  <c r="X72" i="1" s="1"/>
  <c r="Y72" i="1" s="1"/>
  <c r="V50" i="1"/>
  <c r="W50" i="1" s="1"/>
  <c r="X50" i="1" s="1"/>
  <c r="Y50" i="1" s="1"/>
  <c r="V45" i="1"/>
  <c r="W45" i="1" s="1"/>
  <c r="X45" i="1" s="1"/>
  <c r="Y45" i="1" s="1"/>
  <c r="V62" i="1"/>
  <c r="W62" i="1" s="1"/>
  <c r="X62" i="1" s="1"/>
  <c r="Y62" i="1" s="1"/>
  <c r="V110" i="1"/>
  <c r="W110" i="1" s="1"/>
  <c r="X110" i="1" s="1"/>
  <c r="V77" i="1"/>
  <c r="W77" i="1" s="1"/>
  <c r="X77" i="1" s="1"/>
  <c r="Y77" i="1" s="1"/>
  <c r="V79" i="1"/>
  <c r="W79" i="1" s="1"/>
  <c r="X79" i="1" s="1"/>
  <c r="Y79" i="1" s="1"/>
  <c r="V49" i="1"/>
  <c r="W49" i="1" s="1"/>
  <c r="X49" i="1" s="1"/>
  <c r="Y49" i="1" s="1"/>
  <c r="V48" i="1"/>
  <c r="W48" i="1" s="1"/>
  <c r="X48" i="1" s="1"/>
  <c r="Y48" i="1" s="1"/>
  <c r="V82" i="1"/>
  <c r="W82" i="1" s="1"/>
  <c r="X82" i="1" s="1"/>
  <c r="Y82" i="1" s="1"/>
  <c r="V6" i="1"/>
  <c r="W6" i="1" s="1"/>
  <c r="X6" i="1" s="1"/>
  <c r="Y6" i="1" s="1"/>
  <c r="V83" i="1"/>
  <c r="W83" i="1" s="1"/>
  <c r="X83" i="1" s="1"/>
  <c r="Y83" i="1" s="1"/>
  <c r="V39" i="1"/>
  <c r="W39" i="1" s="1"/>
  <c r="X39" i="1" s="1"/>
  <c r="Y39" i="1" s="1"/>
  <c r="V46" i="1"/>
  <c r="W46" i="1" s="1"/>
  <c r="X46" i="1" s="1"/>
  <c r="Y46" i="1" s="1"/>
  <c r="V41" i="1"/>
  <c r="W41" i="1" s="1"/>
  <c r="X41" i="1" s="1"/>
  <c r="Y41" i="1" s="1"/>
  <c r="V12" i="1"/>
  <c r="W12" i="1" s="1"/>
  <c r="X12" i="1" s="1"/>
  <c r="Y12" i="1" s="1"/>
  <c r="V169" i="1"/>
  <c r="W169" i="1" s="1"/>
  <c r="X169" i="1" s="1"/>
  <c r="V7" i="1"/>
  <c r="W7" i="1" s="1"/>
  <c r="X7" i="1" s="1"/>
  <c r="V129" i="1"/>
  <c r="W129" i="1" s="1"/>
  <c r="X129" i="1" s="1"/>
  <c r="V51" i="1"/>
  <c r="W51" i="1" s="1"/>
  <c r="Y51" i="1" s="1"/>
  <c r="V37" i="1"/>
  <c r="W37" i="1" s="1"/>
  <c r="Y37" i="1" s="1"/>
  <c r="V32" i="1"/>
  <c r="W32" i="1" s="1"/>
  <c r="X32" i="1" s="1"/>
  <c r="V31" i="1"/>
  <c r="W31" i="1" s="1"/>
  <c r="X31" i="1" s="1"/>
  <c r="V70" i="1"/>
  <c r="W70" i="1" s="1"/>
  <c r="X70" i="1" s="1"/>
  <c r="Y70" i="1" s="1"/>
  <c r="V69" i="1"/>
  <c r="W69" i="1" s="1"/>
  <c r="X69" i="1" s="1"/>
  <c r="Y69" i="1" s="1"/>
  <c r="R218" i="1"/>
  <c r="R210" i="1"/>
  <c r="R13" i="1"/>
  <c r="R213" i="1"/>
  <c r="R212" i="1"/>
  <c r="R30" i="1"/>
  <c r="R29" i="1"/>
  <c r="R28" i="1"/>
  <c r="R27" i="1"/>
  <c r="R202" i="1"/>
  <c r="R201" i="1"/>
  <c r="R200" i="1"/>
  <c r="R217" i="1"/>
  <c r="R36" i="1"/>
  <c r="N36" i="1"/>
  <c r="R128" i="1"/>
  <c r="R216" i="1"/>
  <c r="R214" i="1"/>
  <c r="R175" i="1"/>
  <c r="R134" i="1"/>
  <c r="R191" i="1"/>
  <c r="R190" i="1"/>
  <c r="R189" i="1"/>
  <c r="R188" i="1"/>
  <c r="R187" i="1"/>
  <c r="R186" i="1"/>
  <c r="R185" i="1"/>
  <c r="R184" i="1"/>
  <c r="R183" i="1"/>
  <c r="R26" i="1"/>
  <c r="R25" i="1"/>
  <c r="R195" i="1"/>
  <c r="R194" i="1"/>
  <c r="R193" i="1"/>
  <c r="R192" i="1"/>
  <c r="R120" i="1"/>
  <c r="R119" i="1"/>
  <c r="R152" i="1"/>
  <c r="R143" i="1"/>
  <c r="R142" i="1"/>
  <c r="R141" i="1"/>
  <c r="R164" i="1"/>
  <c r="R160" i="1"/>
  <c r="R116" i="1"/>
  <c r="R173" i="1"/>
  <c r="R44" i="1"/>
  <c r="R139" i="1"/>
  <c r="R167" i="1"/>
  <c r="R157" i="1"/>
  <c r="R170" i="1"/>
  <c r="R115" i="1"/>
  <c r="R153" i="1"/>
  <c r="R155" i="1"/>
  <c r="R154" i="1"/>
  <c r="R209" i="1"/>
  <c r="R145" i="1"/>
  <c r="R163" i="1"/>
  <c r="R156" i="1"/>
  <c r="R127" i="1"/>
  <c r="R40" i="1"/>
  <c r="R53" i="1"/>
  <c r="R211" i="1"/>
  <c r="R98" i="1"/>
  <c r="R171" i="1"/>
  <c r="R182" i="1"/>
  <c r="R21" i="1"/>
  <c r="R20" i="1"/>
  <c r="R19" i="1"/>
  <c r="R18" i="1"/>
  <c r="R149" i="1"/>
  <c r="R148" i="1"/>
  <c r="R147" i="1"/>
  <c r="R162" i="1"/>
  <c r="R161" i="1"/>
  <c r="R35" i="1"/>
  <c r="N35" i="1"/>
  <c r="R24" i="1"/>
  <c r="R23" i="1"/>
  <c r="R166" i="1"/>
  <c r="R165" i="1"/>
  <c r="R125" i="1"/>
  <c r="R140" i="1"/>
  <c r="R207" i="1"/>
  <c r="R215" i="1"/>
  <c r="R103" i="1"/>
  <c r="R150" i="1"/>
  <c r="R133" i="1"/>
  <c r="R132" i="1"/>
  <c r="R131" i="1"/>
  <c r="R130" i="1"/>
  <c r="R102" i="1"/>
  <c r="R151" i="1"/>
  <c r="R78" i="1"/>
  <c r="R124" i="1"/>
  <c r="R135" i="1"/>
  <c r="R101" i="1"/>
  <c r="R64" i="1"/>
  <c r="R117" i="1"/>
  <c r="R66" i="1"/>
  <c r="R100" i="1"/>
  <c r="R118" i="1"/>
  <c r="R85" i="1"/>
  <c r="R196" i="1"/>
  <c r="R121" i="1"/>
  <c r="R123" i="1"/>
  <c r="R112" i="1"/>
  <c r="R111" i="1"/>
  <c r="R138" i="1"/>
  <c r="R158" i="1"/>
  <c r="R109" i="1"/>
  <c r="R108" i="1"/>
  <c r="R22" i="1"/>
  <c r="R88" i="1"/>
  <c r="R63" i="1"/>
  <c r="R114" i="1"/>
  <c r="R99" i="1"/>
  <c r="R105" i="1"/>
  <c r="R89" i="1"/>
  <c r="R181" i="1"/>
  <c r="R11" i="1"/>
  <c r="V126" i="1"/>
  <c r="W126" i="1" s="1"/>
  <c r="X126" i="1" s="1"/>
  <c r="Y126" i="1" s="1"/>
  <c r="R174" i="1"/>
  <c r="R80" i="1"/>
  <c r="R34" i="1"/>
  <c r="N34" i="1"/>
  <c r="R206" i="1"/>
  <c r="R205" i="1"/>
  <c r="R204" i="1"/>
  <c r="R9" i="1"/>
  <c r="R17" i="1"/>
  <c r="R16" i="1"/>
  <c r="R15" i="1"/>
  <c r="R14" i="1"/>
  <c r="R87" i="1"/>
  <c r="R86" i="1"/>
  <c r="R8" i="1"/>
  <c r="R58" i="1"/>
  <c r="R57" i="1"/>
  <c r="R168" i="1"/>
  <c r="R52" i="1"/>
  <c r="R91" i="1"/>
  <c r="R90" i="1"/>
  <c r="R33" i="1"/>
  <c r="R56" i="1"/>
  <c r="R55" i="1"/>
  <c r="R61" i="1"/>
  <c r="R71" i="1"/>
  <c r="R43" i="1"/>
  <c r="R10" i="1"/>
  <c r="R47" i="1"/>
  <c r="R54" i="1"/>
  <c r="R96" i="1"/>
  <c r="R136" i="1"/>
  <c r="P136" i="1"/>
  <c r="R60" i="1"/>
  <c r="R59" i="1"/>
  <c r="R74" i="1"/>
  <c r="R45" i="1"/>
  <c r="R62" i="1"/>
  <c r="R110" i="1"/>
  <c r="R77" i="1"/>
  <c r="R79" i="1"/>
  <c r="R49" i="1"/>
  <c r="R48" i="1"/>
  <c r="R82" i="1"/>
  <c r="R6" i="1"/>
  <c r="R83" i="1"/>
  <c r="R39" i="1"/>
  <c r="R12" i="1"/>
  <c r="R169" i="1"/>
  <c r="R7" i="1"/>
  <c r="R129" i="1"/>
  <c r="R32" i="1"/>
  <c r="R31" i="1"/>
  <c r="R70" i="1"/>
  <c r="R69" i="1"/>
  <c r="R126" i="1"/>
  <c r="V216" i="2"/>
  <c r="W216" i="2" s="1"/>
  <c r="X216" i="2" s="1"/>
  <c r="Y216" i="2" s="1"/>
  <c r="R216" i="2"/>
  <c r="W226" i="2"/>
  <c r="X226" i="2" s="1"/>
  <c r="Y226" i="2" s="1"/>
  <c r="V226" i="2"/>
  <c r="R226" i="2"/>
  <c r="V202" i="2"/>
  <c r="W202" i="2" s="1"/>
  <c r="X202" i="2" s="1"/>
  <c r="Y202" i="2" s="1"/>
  <c r="R202" i="2"/>
  <c r="V45" i="2"/>
  <c r="W45" i="2" s="1"/>
  <c r="X45" i="2" s="1"/>
  <c r="Y45" i="2" s="1"/>
  <c r="R45" i="2"/>
  <c r="V163" i="2"/>
  <c r="W163" i="2" s="1"/>
  <c r="X163" i="2" s="1"/>
  <c r="Y163" i="2" s="1"/>
  <c r="R163" i="2"/>
  <c r="V133" i="2"/>
  <c r="W133" i="2" s="1"/>
  <c r="X133" i="2" s="1"/>
  <c r="Y133" i="2" s="1"/>
  <c r="R133" i="2"/>
  <c r="V48" i="2"/>
  <c r="W48" i="2" s="1"/>
  <c r="X48" i="2" s="1"/>
  <c r="Y48" i="2" s="1"/>
  <c r="R48" i="2"/>
  <c r="W118" i="2"/>
  <c r="Y118" i="2" s="1"/>
  <c r="V118" i="2"/>
  <c r="W117" i="2"/>
  <c r="Y117" i="2" s="1"/>
  <c r="V117" i="2"/>
  <c r="V116" i="2"/>
  <c r="W116" i="2" s="1"/>
  <c r="Y116" i="2" s="1"/>
  <c r="W114" i="2"/>
  <c r="Y114" i="2" s="1"/>
  <c r="V114" i="2"/>
  <c r="V113" i="2"/>
  <c r="W113" i="2" s="1"/>
  <c r="Y113" i="2" s="1"/>
  <c r="V112" i="2"/>
  <c r="W112" i="2" s="1"/>
  <c r="Y112" i="2" s="1"/>
  <c r="W105" i="2"/>
  <c r="X105" i="2" s="1"/>
  <c r="Y105" i="2" s="1"/>
  <c r="V105" i="2"/>
  <c r="V104" i="2"/>
  <c r="W104" i="2" s="1"/>
  <c r="X104" i="2" s="1"/>
  <c r="Y104" i="2" s="1"/>
  <c r="V95" i="2"/>
  <c r="W95" i="2" s="1"/>
  <c r="X95" i="2" s="1"/>
  <c r="Y95" i="2" s="1"/>
  <c r="V94" i="2"/>
  <c r="W94" i="2" s="1"/>
  <c r="X94" i="2" s="1"/>
  <c r="Y94" i="2" s="1"/>
  <c r="V93" i="2"/>
  <c r="W93" i="2" s="1"/>
  <c r="X93" i="2" s="1"/>
  <c r="Y93" i="2" s="1"/>
  <c r="V92" i="2"/>
  <c r="W92" i="2" s="1"/>
  <c r="X92" i="2" s="1"/>
  <c r="Y92" i="2" s="1"/>
  <c r="V91" i="2"/>
  <c r="W91" i="2" s="1"/>
  <c r="X91" i="2" s="1"/>
  <c r="Y91" i="2" s="1"/>
  <c r="V90" i="2"/>
  <c r="W90" i="2" s="1"/>
  <c r="X90" i="2" s="1"/>
  <c r="Y90" i="2" s="1"/>
  <c r="W89" i="2"/>
  <c r="X89" i="2" s="1"/>
  <c r="Y89" i="2" s="1"/>
  <c r="V89" i="2"/>
  <c r="V88" i="2"/>
  <c r="W88" i="2" s="1"/>
  <c r="X88" i="2" s="1"/>
  <c r="Y88" i="2" s="1"/>
  <c r="V87" i="2"/>
  <c r="W87" i="2" s="1"/>
  <c r="X87" i="2" s="1"/>
  <c r="Y87" i="2" s="1"/>
  <c r="V86" i="2"/>
  <c r="W86" i="2" s="1"/>
  <c r="X86" i="2" s="1"/>
  <c r="Y86" i="2" s="1"/>
  <c r="V85" i="2"/>
  <c r="W85" i="2" s="1"/>
  <c r="X85" i="2" s="1"/>
  <c r="Y85" i="2" s="1"/>
  <c r="V84" i="2"/>
  <c r="W84" i="2" s="1"/>
  <c r="X84" i="2" s="1"/>
  <c r="Y84" i="2" s="1"/>
  <c r="V83" i="2"/>
  <c r="W83" i="2" s="1"/>
  <c r="X83" i="2" s="1"/>
  <c r="Y83" i="2" s="1"/>
  <c r="V82" i="2"/>
  <c r="W82" i="2" s="1"/>
  <c r="X82" i="2" s="1"/>
  <c r="Y82" i="2" s="1"/>
  <c r="V81" i="2"/>
  <c r="W81" i="2" s="1"/>
  <c r="X81" i="2" s="1"/>
  <c r="Y81" i="2" s="1"/>
  <c r="V80" i="2"/>
  <c r="W80" i="2" s="1"/>
  <c r="X80" i="2" s="1"/>
  <c r="Y80" i="2" s="1"/>
  <c r="V79" i="2"/>
  <c r="W79" i="2" s="1"/>
  <c r="X79" i="2" s="1"/>
  <c r="Y79" i="2" s="1"/>
  <c r="V78" i="2"/>
  <c r="W78" i="2" s="1"/>
  <c r="X78" i="2" s="1"/>
  <c r="Y78" i="2" s="1"/>
  <c r="V77" i="2"/>
  <c r="W77" i="2" s="1"/>
  <c r="X77" i="2" s="1"/>
  <c r="Y77" i="2" s="1"/>
  <c r="V76" i="2"/>
  <c r="W76" i="2" s="1"/>
  <c r="X76" i="2" s="1"/>
  <c r="Y76" i="2" s="1"/>
  <c r="V101" i="2"/>
  <c r="W101" i="2" s="1"/>
  <c r="X101" i="2" s="1"/>
  <c r="Y101" i="2" s="1"/>
  <c r="V194" i="2"/>
  <c r="W194" i="2" s="1"/>
  <c r="X194" i="2" s="1"/>
  <c r="Y194" i="2" s="1"/>
  <c r="W193" i="2"/>
  <c r="X193" i="2" s="1"/>
  <c r="Y193" i="2" s="1"/>
  <c r="V193" i="2"/>
  <c r="V115" i="2"/>
  <c r="W115" i="2" s="1"/>
  <c r="X115" i="2" s="1"/>
  <c r="Y115" i="2" s="1"/>
  <c r="R115" i="2"/>
  <c r="V215" i="2"/>
  <c r="W215" i="2" s="1"/>
  <c r="X215" i="2" s="1"/>
  <c r="Y215" i="2" s="1"/>
  <c r="R215" i="2"/>
  <c r="V121" i="2"/>
  <c r="W121" i="2" s="1"/>
  <c r="X121" i="2" s="1"/>
  <c r="Y121" i="2" s="1"/>
  <c r="R121" i="2"/>
  <c r="V200" i="2"/>
  <c r="W200" i="2" s="1"/>
  <c r="X200" i="2" s="1"/>
  <c r="Y200" i="2" s="1"/>
  <c r="R200" i="2"/>
  <c r="V14" i="2"/>
  <c r="W14" i="2" s="1"/>
  <c r="X14" i="2" s="1"/>
  <c r="Y14" i="2" s="1"/>
  <c r="R14" i="2"/>
  <c r="W119" i="2"/>
  <c r="X119" i="2" s="1"/>
  <c r="Y119" i="2" s="1"/>
  <c r="V119" i="2"/>
  <c r="R119" i="2"/>
  <c r="W228" i="2"/>
  <c r="Y228" i="2" s="1"/>
  <c r="V228" i="2"/>
  <c r="R228" i="2"/>
  <c r="V192" i="2"/>
  <c r="W192" i="2" s="1"/>
  <c r="X192" i="2" s="1"/>
  <c r="Y192" i="2" s="1"/>
  <c r="R192" i="2"/>
  <c r="V191" i="2"/>
  <c r="W191" i="2" s="1"/>
  <c r="X191" i="2" s="1"/>
  <c r="Y191" i="2" s="1"/>
  <c r="R191" i="2"/>
  <c r="W190" i="2"/>
  <c r="X190" i="2" s="1"/>
  <c r="Y190" i="2" s="1"/>
  <c r="V190" i="2"/>
  <c r="R190" i="2"/>
  <c r="V140" i="2"/>
  <c r="W140" i="2" s="1"/>
  <c r="X140" i="2" s="1"/>
  <c r="Y140" i="2" s="1"/>
  <c r="R140" i="2"/>
  <c r="V139" i="2"/>
  <c r="W139" i="2" s="1"/>
  <c r="X139" i="2" s="1"/>
  <c r="Y139" i="2" s="1"/>
  <c r="R139" i="2"/>
  <c r="V138" i="2"/>
  <c r="W138" i="2" s="1"/>
  <c r="X138" i="2" s="1"/>
  <c r="Y138" i="2" s="1"/>
  <c r="R138" i="2"/>
  <c r="V137" i="2"/>
  <c r="W137" i="2" s="1"/>
  <c r="X137" i="2" s="1"/>
  <c r="Y137" i="2" s="1"/>
  <c r="R137" i="2"/>
  <c r="V136" i="2"/>
  <c r="W136" i="2" s="1"/>
  <c r="X136" i="2" s="1"/>
  <c r="Y136" i="2" s="1"/>
  <c r="R136" i="2"/>
  <c r="V63" i="2"/>
  <c r="W63" i="2" s="1"/>
  <c r="X63" i="2" s="1"/>
  <c r="Y63" i="2" s="1"/>
  <c r="R63" i="2"/>
  <c r="W62" i="2"/>
  <c r="X62" i="2" s="1"/>
  <c r="Y62" i="2" s="1"/>
  <c r="V62" i="2"/>
  <c r="R62" i="2"/>
  <c r="V61" i="2"/>
  <c r="W61" i="2" s="1"/>
  <c r="X61" i="2" s="1"/>
  <c r="Y61" i="2" s="1"/>
  <c r="R61" i="2"/>
  <c r="V60" i="2"/>
  <c r="W60" i="2" s="1"/>
  <c r="X60" i="2" s="1"/>
  <c r="Y60" i="2" s="1"/>
  <c r="R60" i="2"/>
  <c r="V59" i="2"/>
  <c r="W59" i="2" s="1"/>
  <c r="X59" i="2" s="1"/>
  <c r="Y59" i="2" s="1"/>
  <c r="R59" i="2"/>
  <c r="V10" i="2"/>
  <c r="W10" i="2" s="1"/>
  <c r="Y10" i="2" s="1"/>
  <c r="V9" i="2"/>
  <c r="W9" i="2" s="1"/>
  <c r="Y9" i="2" s="1"/>
  <c r="V7" i="2"/>
  <c r="W7" i="2" s="1"/>
  <c r="Y7" i="2" s="1"/>
  <c r="V130" i="2"/>
  <c r="W130" i="2" s="1"/>
  <c r="Y130" i="2" s="1"/>
  <c r="R130" i="2"/>
  <c r="V129" i="2"/>
  <c r="W129" i="2" s="1"/>
  <c r="Y129" i="2" s="1"/>
  <c r="R129" i="2"/>
  <c r="V65" i="2"/>
  <c r="W65" i="2" s="1"/>
  <c r="Y65" i="2" s="1"/>
  <c r="V64" i="2"/>
  <c r="W64" i="2" s="1"/>
  <c r="Y64" i="2" s="1"/>
  <c r="W55" i="2"/>
  <c r="Y55" i="2" s="1"/>
  <c r="V55" i="2"/>
  <c r="V206" i="2"/>
  <c r="W206" i="2" s="1"/>
  <c r="X206" i="2" s="1"/>
  <c r="Y206" i="2" s="1"/>
  <c r="R206" i="2"/>
  <c r="V224" i="2"/>
  <c r="W224" i="2" s="1"/>
  <c r="X224" i="2" s="1"/>
  <c r="Y224" i="2" s="1"/>
  <c r="O224" i="2"/>
  <c r="R224" i="2" s="1"/>
  <c r="W11" i="2"/>
  <c r="Y11" i="2" s="1"/>
  <c r="V11" i="2"/>
  <c r="R11" i="2"/>
  <c r="V111" i="2"/>
  <c r="W111" i="2" s="1"/>
  <c r="Y111" i="2" s="1"/>
  <c r="R111" i="2"/>
  <c r="Y21" i="2"/>
  <c r="V21" i="2"/>
  <c r="R21" i="2"/>
  <c r="V19" i="2"/>
  <c r="W19" i="2" s="1"/>
  <c r="X19" i="2" s="1"/>
  <c r="Y19" i="2" s="1"/>
  <c r="R19" i="2"/>
  <c r="V109" i="2"/>
  <c r="W109" i="2" s="1"/>
  <c r="X109" i="2" s="1"/>
  <c r="Y109" i="2" s="1"/>
  <c r="R109" i="2"/>
  <c r="V57" i="2"/>
  <c r="W57" i="2" s="1"/>
  <c r="X57" i="2" s="1"/>
  <c r="Y57" i="2" s="1"/>
  <c r="R57" i="2"/>
  <c r="V135" i="2"/>
  <c r="W135" i="2" s="1"/>
  <c r="X135" i="2" s="1"/>
  <c r="Y135" i="2" s="1"/>
  <c r="V146" i="2"/>
  <c r="W146" i="2" s="1"/>
  <c r="X146" i="2" s="1"/>
  <c r="Y146" i="2" s="1"/>
  <c r="V151" i="2"/>
  <c r="W151" i="2" s="1"/>
  <c r="X151" i="2" s="1"/>
  <c r="Y151" i="2" s="1"/>
  <c r="V150" i="2"/>
  <c r="W150" i="2" s="1"/>
  <c r="X150" i="2" s="1"/>
  <c r="Y150" i="2" s="1"/>
  <c r="V149" i="2"/>
  <c r="W149" i="2" s="1"/>
  <c r="X149" i="2" s="1"/>
  <c r="Y149" i="2" s="1"/>
  <c r="V159" i="2"/>
  <c r="W159" i="2" s="1"/>
  <c r="X159" i="2" s="1"/>
  <c r="Y159" i="2" s="1"/>
  <c r="R159" i="2"/>
  <c r="V46" i="2"/>
  <c r="W46" i="2" s="1"/>
  <c r="X46" i="2" s="1"/>
  <c r="Y46" i="2" s="1"/>
  <c r="R46" i="2"/>
  <c r="V161" i="2"/>
  <c r="W161" i="2" s="1"/>
  <c r="X161" i="2" s="1"/>
  <c r="Y161" i="2" s="1"/>
  <c r="R161" i="2"/>
  <c r="V131" i="2"/>
  <c r="W131" i="2" s="1"/>
  <c r="X131" i="2" s="1"/>
  <c r="Y131" i="2" s="1"/>
  <c r="R131" i="2"/>
  <c r="V218" i="2"/>
  <c r="W218" i="2" s="1"/>
  <c r="X218" i="2" s="1"/>
  <c r="Y218" i="2" s="1"/>
  <c r="R218" i="2"/>
  <c r="V225" i="2"/>
  <c r="W225" i="2" s="1"/>
  <c r="Y225" i="2" s="1"/>
  <c r="R225" i="2"/>
  <c r="V167" i="2"/>
  <c r="W167" i="2" s="1"/>
  <c r="Y167" i="2" s="1"/>
  <c r="R167" i="2"/>
  <c r="V120" i="2"/>
  <c r="W120" i="2" s="1"/>
  <c r="X120" i="2" s="1"/>
  <c r="Y120" i="2" s="1"/>
  <c r="R120" i="2"/>
  <c r="W168" i="2"/>
  <c r="X168" i="2" s="1"/>
  <c r="Y168" i="2" s="1"/>
  <c r="V168" i="2"/>
  <c r="R168" i="2"/>
  <c r="V31" i="2"/>
  <c r="W31" i="2" s="1"/>
  <c r="Y31" i="2" s="1"/>
  <c r="R31" i="2"/>
  <c r="V68" i="2"/>
  <c r="W68" i="2" s="1"/>
  <c r="Y68" i="2" s="1"/>
  <c r="R68" i="2"/>
  <c r="V211" i="2"/>
  <c r="W211" i="2" s="1"/>
  <c r="X211" i="2" s="1"/>
  <c r="Y211" i="2" s="1"/>
  <c r="R211" i="2"/>
  <c r="V227" i="2"/>
  <c r="W227" i="2" s="1"/>
  <c r="Y227" i="2" s="1"/>
  <c r="O227" i="2"/>
  <c r="R227" i="2" s="1"/>
  <c r="V18" i="2"/>
  <c r="W18" i="2" s="1"/>
  <c r="X18" i="2" s="1"/>
  <c r="Y18" i="2" s="1"/>
  <c r="R18" i="2"/>
  <c r="V17" i="2"/>
  <c r="W17" i="2" s="1"/>
  <c r="X17" i="2" s="1"/>
  <c r="Y17" i="2" s="1"/>
  <c r="R17" i="2"/>
  <c r="W16" i="2"/>
  <c r="X16" i="2" s="1"/>
  <c r="Y16" i="2" s="1"/>
  <c r="V16" i="2"/>
  <c r="R16" i="2"/>
  <c r="V15" i="2"/>
  <c r="W15" i="2" s="1"/>
  <c r="X15" i="2" s="1"/>
  <c r="Y15" i="2" s="1"/>
  <c r="R15" i="2"/>
  <c r="V72" i="2"/>
  <c r="W72" i="2" s="1"/>
  <c r="X72" i="2" s="1"/>
  <c r="Y72" i="2" s="1"/>
  <c r="R72" i="2"/>
  <c r="V71" i="2"/>
  <c r="W71" i="2" s="1"/>
  <c r="X71" i="2" s="1"/>
  <c r="Y71" i="2" s="1"/>
  <c r="R71" i="2"/>
  <c r="V70" i="2"/>
  <c r="W70" i="2" s="1"/>
  <c r="Y70" i="2" s="1"/>
  <c r="R70" i="2"/>
  <c r="V42" i="2"/>
  <c r="W42" i="2" s="1"/>
  <c r="Y42" i="2" s="1"/>
  <c r="R42" i="2"/>
  <c r="V40" i="2"/>
  <c r="W40" i="2" s="1"/>
  <c r="Y40" i="2" s="1"/>
  <c r="R40" i="2"/>
  <c r="V39" i="2"/>
  <c r="W39" i="2" s="1"/>
  <c r="Y39" i="2" s="1"/>
  <c r="R39" i="2"/>
  <c r="V38" i="2"/>
  <c r="W38" i="2" s="1"/>
  <c r="Y38" i="2" s="1"/>
  <c r="R38" i="2"/>
  <c r="V189" i="2"/>
  <c r="W189" i="2" s="1"/>
  <c r="Y189" i="2" s="1"/>
  <c r="R189" i="2"/>
  <c r="V188" i="2"/>
  <c r="W188" i="2" s="1"/>
  <c r="Y188" i="2" s="1"/>
  <c r="R188" i="2"/>
  <c r="W187" i="2"/>
  <c r="Y187" i="2" s="1"/>
  <c r="V187" i="2"/>
  <c r="R187" i="2"/>
  <c r="V32" i="2"/>
  <c r="W32" i="2" s="1"/>
  <c r="Y32" i="2" s="1"/>
  <c r="R32" i="2"/>
  <c r="V30" i="2"/>
  <c r="W30" i="2" s="1"/>
  <c r="Y30" i="2" s="1"/>
  <c r="R30" i="2"/>
  <c r="V29" i="2"/>
  <c r="W29" i="2" s="1"/>
  <c r="Y29" i="2" s="1"/>
  <c r="R29" i="2"/>
  <c r="V27" i="2"/>
  <c r="W27" i="2" s="1"/>
  <c r="Y27" i="2" s="1"/>
  <c r="R27" i="2"/>
  <c r="V25" i="2"/>
  <c r="W25" i="2" s="1"/>
  <c r="Y25" i="2" s="1"/>
  <c r="R25" i="2"/>
  <c r="V23" i="2"/>
  <c r="W23" i="2" s="1"/>
  <c r="Y23" i="2" s="1"/>
  <c r="R23" i="2"/>
  <c r="V166" i="2"/>
  <c r="W166" i="2" s="1"/>
  <c r="Y166" i="2" s="1"/>
  <c r="R166" i="2"/>
  <c r="W165" i="2"/>
  <c r="Y165" i="2" s="1"/>
  <c r="V165" i="2"/>
  <c r="R165" i="2"/>
  <c r="V164" i="2"/>
  <c r="W164" i="2" s="1"/>
  <c r="Y164" i="2" s="1"/>
  <c r="R164" i="2"/>
  <c r="V154" i="2"/>
  <c r="W154" i="2" s="1"/>
  <c r="Y154" i="2" s="1"/>
  <c r="R154" i="2"/>
  <c r="V153" i="2"/>
  <c r="W153" i="2" s="1"/>
  <c r="Y153" i="2" s="1"/>
  <c r="R153" i="2"/>
  <c r="V152" i="2"/>
  <c r="W152" i="2" s="1"/>
  <c r="Y152" i="2" s="1"/>
  <c r="R152" i="2"/>
  <c r="V195" i="2"/>
  <c r="W195" i="2" s="1"/>
  <c r="X195" i="2" s="1"/>
  <c r="Y195" i="2" s="1"/>
  <c r="R195" i="2"/>
  <c r="V141" i="2"/>
  <c r="W141" i="2" s="1"/>
  <c r="X141" i="2" s="1"/>
  <c r="Y141" i="2" s="1"/>
  <c r="R141" i="2"/>
  <c r="V56" i="2"/>
  <c r="W56" i="2" s="1"/>
  <c r="X56" i="2" s="1"/>
  <c r="Y56" i="2" s="1"/>
  <c r="R56" i="2"/>
  <c r="V171" i="2"/>
  <c r="W171" i="2" s="1"/>
  <c r="X171" i="2" s="1"/>
  <c r="Y171" i="2" s="1"/>
  <c r="V179" i="2"/>
  <c r="W179" i="2" s="1"/>
  <c r="X179" i="2" s="1"/>
  <c r="Y179" i="2" s="1"/>
  <c r="V170" i="2"/>
  <c r="W170" i="2" s="1"/>
  <c r="X170" i="2" s="1"/>
  <c r="Y170" i="2" s="1"/>
  <c r="W169" i="2"/>
  <c r="X169" i="2" s="1"/>
  <c r="Y169" i="2" s="1"/>
  <c r="V169" i="2"/>
  <c r="V107" i="2"/>
  <c r="W107" i="2" s="1"/>
  <c r="X107" i="2" s="1"/>
  <c r="Y107" i="2" s="1"/>
  <c r="R107" i="2"/>
  <c r="V106" i="2"/>
  <c r="W106" i="2" s="1"/>
  <c r="X106" i="2" s="1"/>
  <c r="Y106" i="2" s="1"/>
  <c r="R106" i="2"/>
  <c r="V184" i="2"/>
  <c r="W184" i="2" s="1"/>
  <c r="X184" i="2" s="1"/>
  <c r="Y184" i="2" s="1"/>
  <c r="V50" i="2"/>
  <c r="W50" i="2" s="1"/>
  <c r="X50" i="2" s="1"/>
  <c r="Y50" i="2" s="1"/>
  <c r="R50" i="2"/>
  <c r="V8" i="2"/>
  <c r="W8" i="2" s="1"/>
  <c r="Y8" i="2" s="1"/>
  <c r="R8" i="2"/>
  <c r="W69" i="2"/>
  <c r="X69" i="2" s="1"/>
  <c r="Y69" i="2" s="1"/>
  <c r="V69" i="2"/>
  <c r="R69" i="2"/>
  <c r="V102" i="2"/>
  <c r="W102" i="2" s="1"/>
  <c r="X102" i="2" s="1"/>
  <c r="Y102" i="2" s="1"/>
  <c r="V160" i="2"/>
  <c r="W160" i="2" s="1"/>
  <c r="X160" i="2" s="1"/>
  <c r="Y160" i="2" s="1"/>
  <c r="V144" i="2"/>
  <c r="W144" i="2" s="1"/>
  <c r="X144" i="2" s="1"/>
  <c r="Y144" i="2" s="1"/>
  <c r="R144" i="2"/>
  <c r="Y134" i="2"/>
  <c r="V134" i="2"/>
  <c r="R134" i="2"/>
  <c r="V73" i="2"/>
  <c r="W73" i="2" s="1"/>
  <c r="X73" i="2" s="1"/>
  <c r="Y73" i="2" s="1"/>
  <c r="R73" i="2"/>
  <c r="V128" i="2"/>
  <c r="W128" i="2" s="1"/>
  <c r="Y128" i="2" s="1"/>
  <c r="R128" i="2"/>
  <c r="V54" i="2"/>
  <c r="W54" i="2" s="1"/>
  <c r="Y54" i="2" s="1"/>
  <c r="R54" i="2"/>
  <c r="V35" i="2"/>
  <c r="W35" i="2" s="1"/>
  <c r="Y35" i="2" s="1"/>
  <c r="R35" i="2"/>
  <c r="V34" i="2"/>
  <c r="W34" i="2" s="1"/>
  <c r="Y34" i="2" s="1"/>
  <c r="R34" i="2"/>
  <c r="W67" i="2"/>
  <c r="X67" i="2" s="1"/>
  <c r="Y67" i="2" s="1"/>
  <c r="V67" i="2"/>
  <c r="R67" i="2"/>
  <c r="V127" i="2"/>
  <c r="W127" i="2" s="1"/>
  <c r="X127" i="2" s="1"/>
  <c r="Y127" i="2" s="1"/>
  <c r="R127" i="2"/>
  <c r="V180" i="2"/>
  <c r="W180" i="2" s="1"/>
  <c r="X180" i="2" s="1"/>
  <c r="Y180" i="2" s="1"/>
  <c r="R180" i="2"/>
  <c r="V199" i="2"/>
  <c r="W199" i="2" s="1"/>
  <c r="X199" i="2" s="1"/>
  <c r="Y199" i="2" s="1"/>
  <c r="V172" i="2"/>
  <c r="W172" i="2" s="1"/>
  <c r="X172" i="2" s="1"/>
  <c r="Y172" i="2" s="1"/>
  <c r="W110" i="2"/>
  <c r="Y110" i="2" s="1"/>
  <c r="V110" i="2"/>
  <c r="R110" i="2"/>
  <c r="V173" i="2"/>
  <c r="W173" i="2" s="1"/>
  <c r="Y173" i="2" s="1"/>
  <c r="V36" i="2"/>
  <c r="W36" i="2" s="1"/>
  <c r="Y36" i="2" s="1"/>
  <c r="R36" i="2"/>
  <c r="V186" i="2"/>
  <c r="W186" i="2" s="1"/>
  <c r="Y186" i="2" s="1"/>
  <c r="V185" i="2"/>
  <c r="W185" i="2" s="1"/>
  <c r="Y185" i="2" s="1"/>
  <c r="V13" i="2"/>
  <c r="W13" i="2" s="1"/>
  <c r="X13" i="2" s="1"/>
  <c r="Y13" i="2" s="1"/>
  <c r="R13" i="2"/>
  <c r="V22" i="2"/>
  <c r="W22" i="2" s="1"/>
  <c r="Y22" i="2" s="1"/>
  <c r="V33" i="2"/>
  <c r="W33" i="2" s="1"/>
  <c r="Y33" i="2" s="1"/>
  <c r="V212" i="2"/>
  <c r="W212" i="2" s="1"/>
  <c r="X212" i="2" s="1"/>
  <c r="Y212" i="2" s="1"/>
  <c r="R212" i="2"/>
  <c r="V58" i="2"/>
  <c r="W58" i="2" s="1"/>
  <c r="Y58" i="2" s="1"/>
  <c r="R58" i="2"/>
  <c r="V20" i="2"/>
  <c r="W20" i="2" s="1"/>
  <c r="Y20" i="2" s="1"/>
  <c r="V47" i="2"/>
  <c r="W47" i="2" s="1"/>
  <c r="X47" i="2" s="1"/>
  <c r="Y47" i="2" s="1"/>
  <c r="V162" i="2"/>
  <c r="W162" i="2" s="1"/>
  <c r="X162" i="2" s="1"/>
  <c r="Y162" i="2" s="1"/>
  <c r="R162" i="2"/>
  <c r="V100" i="2"/>
  <c r="W100" i="2" s="1"/>
  <c r="X100" i="2" s="1"/>
  <c r="Y100" i="2" s="1"/>
  <c r="R100" i="2"/>
  <c r="V132" i="2"/>
  <c r="W132" i="2" s="1"/>
  <c r="X132" i="2" s="1"/>
  <c r="Y132" i="2" s="1"/>
  <c r="R132" i="2"/>
  <c r="V217" i="2"/>
  <c r="W217" i="2" s="1"/>
  <c r="X217" i="2" s="1"/>
  <c r="Y217" i="2" s="1"/>
  <c r="R217" i="2"/>
  <c r="V44" i="2"/>
  <c r="W44" i="2" s="1"/>
  <c r="X44" i="2" s="1"/>
  <c r="Y44" i="2" s="1"/>
  <c r="R44" i="2"/>
  <c r="W221" i="2"/>
  <c r="Y221" i="2" s="1"/>
  <c r="V221" i="2"/>
  <c r="R221" i="2"/>
  <c r="V174" i="2"/>
  <c r="W174" i="2" s="1"/>
  <c r="X174" i="2" s="1"/>
  <c r="Y174" i="2" s="1"/>
  <c r="R174" i="2"/>
  <c r="V208" i="2"/>
  <c r="W208" i="2" s="1"/>
  <c r="X208" i="2" s="1"/>
  <c r="Y208" i="2" s="1"/>
  <c r="R208" i="2"/>
  <c r="V207" i="2"/>
  <c r="W207" i="2" s="1"/>
  <c r="X207" i="2" s="1"/>
  <c r="Y207" i="2" s="1"/>
  <c r="R207" i="2"/>
  <c r="V156" i="2"/>
  <c r="W156" i="2" s="1"/>
  <c r="X156" i="2" s="1"/>
  <c r="Y156" i="2" s="1"/>
  <c r="R156" i="2"/>
  <c r="V155" i="2"/>
  <c r="W155" i="2" s="1"/>
  <c r="X155" i="2" s="1"/>
  <c r="Y155" i="2" s="1"/>
  <c r="R155" i="2"/>
  <c r="V75" i="2"/>
  <c r="W75" i="2" s="1"/>
  <c r="X75" i="2" s="1"/>
  <c r="Y75" i="2" s="1"/>
  <c r="R75" i="2"/>
  <c r="W74" i="2"/>
  <c r="X74" i="2" s="1"/>
  <c r="Y74" i="2" s="1"/>
  <c r="V74" i="2"/>
  <c r="R74" i="2"/>
  <c r="V223" i="2"/>
  <c r="W223" i="2" s="1"/>
  <c r="Y223" i="2" s="1"/>
  <c r="R223" i="2"/>
  <c r="V222" i="2"/>
  <c r="W222" i="2" s="1"/>
  <c r="Y222" i="2" s="1"/>
  <c r="R222" i="2"/>
  <c r="V126" i="2"/>
  <c r="W126" i="2" s="1"/>
  <c r="Y126" i="2" s="1"/>
  <c r="V49" i="2"/>
  <c r="W49" i="2" s="1"/>
  <c r="Y49" i="2" s="1"/>
  <c r="R49" i="2"/>
  <c r="V175" i="2"/>
  <c r="W175" i="2" s="1"/>
  <c r="Y175" i="2" s="1"/>
  <c r="V229" i="2"/>
  <c r="W229" i="2" s="1"/>
  <c r="X229" i="2" s="1"/>
  <c r="Y229" i="2" s="1"/>
  <c r="R229" i="2"/>
  <c r="V12" i="2"/>
  <c r="W12" i="2" s="1"/>
  <c r="X12" i="2" s="1"/>
  <c r="Y12" i="2" s="1"/>
  <c r="R12" i="2"/>
  <c r="V205" i="2"/>
  <c r="W205" i="2" s="1"/>
  <c r="X205" i="2" s="1"/>
  <c r="Y205" i="2" s="1"/>
  <c r="V214" i="2"/>
  <c r="W214" i="2" s="1"/>
  <c r="X214" i="2" s="1"/>
  <c r="Y214" i="2" s="1"/>
  <c r="V198" i="2"/>
  <c r="W198" i="2" s="1"/>
  <c r="X198" i="2" s="1"/>
  <c r="Y198" i="2" s="1"/>
  <c r="R198" i="2"/>
  <c r="V204" i="2"/>
  <c r="W204" i="2" s="1"/>
  <c r="X204" i="2" s="1"/>
  <c r="Y204" i="2" s="1"/>
  <c r="R204" i="2"/>
  <c r="V203" i="2"/>
  <c r="W203" i="2" s="1"/>
  <c r="X203" i="2" s="1"/>
  <c r="Y203" i="2" s="1"/>
  <c r="R203" i="2"/>
  <c r="V37" i="2"/>
  <c r="W37" i="2" s="1"/>
  <c r="Y37" i="2" s="1"/>
  <c r="R37" i="2"/>
  <c r="V176" i="2"/>
  <c r="W176" i="2" s="1"/>
  <c r="Y176" i="2" s="1"/>
  <c r="R176" i="2"/>
  <c r="W143" i="2"/>
  <c r="X143" i="2" s="1"/>
  <c r="Y143" i="2" s="1"/>
  <c r="V143" i="2"/>
  <c r="R143" i="2"/>
  <c r="V142" i="2"/>
  <c r="W142" i="2" s="1"/>
  <c r="X142" i="2" s="1"/>
  <c r="Y142" i="2" s="1"/>
  <c r="R142" i="2"/>
  <c r="V97" i="2"/>
  <c r="W97" i="2" s="1"/>
  <c r="X97" i="2" s="1"/>
  <c r="Y97" i="2" s="1"/>
  <c r="R97" i="2"/>
  <c r="V96" i="2"/>
  <c r="W96" i="2" s="1"/>
  <c r="X96" i="2" s="1"/>
  <c r="Y96" i="2" s="1"/>
  <c r="R96" i="2"/>
  <c r="V24" i="2"/>
  <c r="W24" i="2" s="1"/>
  <c r="Y24" i="2" s="1"/>
  <c r="R24" i="2"/>
  <c r="V158" i="2"/>
  <c r="W158" i="2" s="1"/>
  <c r="Y158" i="2" s="1"/>
  <c r="R158" i="2"/>
  <c r="V108" i="2"/>
  <c r="W108" i="2" s="1"/>
  <c r="Y108" i="2" s="1"/>
  <c r="R108" i="2"/>
  <c r="V220" i="2"/>
  <c r="W220" i="2" s="1"/>
  <c r="Y220" i="2" s="1"/>
  <c r="R220" i="2"/>
  <c r="V182" i="2"/>
  <c r="W182" i="2" s="1"/>
  <c r="Y182" i="2" s="1"/>
  <c r="R182" i="2"/>
  <c r="V148" i="2"/>
  <c r="W148" i="2" s="1"/>
  <c r="Y148" i="2" s="1"/>
  <c r="R148" i="2"/>
  <c r="V41" i="2"/>
  <c r="W41" i="2" s="1"/>
  <c r="X41" i="2" s="1"/>
  <c r="Y41" i="2" s="1"/>
  <c r="R41" i="2"/>
  <c r="V103" i="2"/>
  <c r="W103" i="2" s="1"/>
  <c r="X103" i="2" s="1"/>
  <c r="Y103" i="2" s="1"/>
  <c r="R103" i="2"/>
  <c r="V51" i="2"/>
  <c r="W51" i="2" s="1"/>
  <c r="X51" i="2" s="1"/>
  <c r="Y51" i="2" s="1"/>
  <c r="R51" i="2"/>
  <c r="V210" i="2"/>
  <c r="W210" i="2" s="1"/>
  <c r="Y210" i="2" s="1"/>
  <c r="R210" i="2"/>
  <c r="V209" i="2"/>
  <c r="W209" i="2" s="1"/>
  <c r="Y209" i="2" s="1"/>
  <c r="R209" i="2"/>
  <c r="V177" i="2"/>
  <c r="W177" i="2" s="1"/>
  <c r="X177" i="2" s="1"/>
  <c r="Y177" i="2" s="1"/>
  <c r="R177" i="2"/>
  <c r="V98" i="2"/>
  <c r="W98" i="2" s="1"/>
  <c r="Y98" i="2" s="1"/>
  <c r="R98" i="2"/>
  <c r="V53" i="2"/>
  <c r="W53" i="2" s="1"/>
  <c r="Y53" i="2" s="1"/>
  <c r="R53" i="2"/>
  <c r="V52" i="2"/>
  <c r="W52" i="2" s="1"/>
  <c r="Y52" i="2" s="1"/>
  <c r="R52" i="2"/>
  <c r="V122" i="2"/>
  <c r="W122" i="2" s="1"/>
  <c r="X122" i="2" s="1"/>
  <c r="Y122" i="2" s="1"/>
  <c r="R122" i="2"/>
  <c r="V157" i="2"/>
  <c r="W157" i="2" s="1"/>
  <c r="X157" i="2" s="1"/>
  <c r="Y157" i="2" s="1"/>
  <c r="R157" i="2"/>
  <c r="W178" i="2"/>
  <c r="Y178" i="2" s="1"/>
  <c r="V178" i="2"/>
  <c r="V197" i="2"/>
  <c r="W197" i="2" s="1"/>
  <c r="X197" i="2" s="1"/>
  <c r="Y197" i="2" s="1"/>
  <c r="V6" i="2"/>
  <c r="W6" i="2" s="1"/>
  <c r="Y6" i="2" s="1"/>
  <c r="R6" i="2"/>
  <c r="X213" i="2"/>
  <c r="Y213" i="2" s="1"/>
  <c r="W213" i="2"/>
  <c r="V213" i="2"/>
  <c r="R213" i="2"/>
  <c r="Y125" i="2"/>
  <c r="V125" i="2"/>
  <c r="R125" i="2"/>
  <c r="N125" i="2"/>
  <c r="Y124" i="2"/>
  <c r="V124" i="2"/>
  <c r="R124" i="2"/>
  <c r="N124" i="2"/>
  <c r="Y123" i="2"/>
  <c r="V123" i="2"/>
  <c r="R123" i="2"/>
  <c r="P123" i="2"/>
  <c r="V219" i="2"/>
  <c r="W219" i="2" s="1"/>
  <c r="Y219" i="2" s="1"/>
  <c r="R219" i="2"/>
  <c r="V147" i="2"/>
  <c r="W147" i="2" s="1"/>
  <c r="X147" i="2" s="1"/>
  <c r="Y147" i="2" s="1"/>
  <c r="R147" i="2"/>
  <c r="V28" i="2"/>
  <c r="W28" i="2" s="1"/>
  <c r="X28" i="2" s="1"/>
  <c r="Y28" i="2" s="1"/>
  <c r="R28" i="2"/>
  <c r="W26" i="2"/>
  <c r="X26" i="2" s="1"/>
  <c r="Y26" i="2" s="1"/>
  <c r="V26" i="2"/>
  <c r="R26" i="2"/>
  <c r="V99" i="2"/>
  <c r="W99" i="2" s="1"/>
  <c r="X99" i="2" s="1"/>
  <c r="Y99" i="2" s="1"/>
  <c r="R99" i="2"/>
  <c r="V196" i="2"/>
  <c r="W196" i="2" s="1"/>
  <c r="X196" i="2" s="1"/>
  <c r="Y196" i="2" s="1"/>
  <c r="R196" i="2"/>
  <c r="V43" i="2"/>
  <c r="W43" i="2" s="1"/>
  <c r="X43" i="2" s="1"/>
  <c r="Y43" i="2" s="1"/>
  <c r="R43" i="2"/>
  <c r="V145" i="2"/>
  <c r="W145" i="2" s="1"/>
  <c r="X145" i="2" s="1"/>
  <c r="Y145" i="2" s="1"/>
  <c r="R145" i="2"/>
  <c r="V201" i="2"/>
  <c r="W201" i="2" s="1"/>
  <c r="X201" i="2" s="1"/>
  <c r="Y201" i="2" s="1"/>
  <c r="V183" i="2"/>
  <c r="W183" i="2" s="1"/>
  <c r="X183" i="2" s="1"/>
  <c r="Y183" i="2" s="1"/>
  <c r="V66" i="2"/>
  <c r="W66" i="2" s="1"/>
  <c r="X66" i="2" s="1"/>
  <c r="Y66" i="2" s="1"/>
  <c r="R66" i="2"/>
  <c r="V181" i="2"/>
  <c r="W181" i="2" s="1"/>
  <c r="R181" i="2"/>
  <c r="X67" i="1" l="1"/>
  <c r="Y67" i="1" s="1"/>
  <c r="Y115" i="1"/>
  <c r="X68" i="1"/>
  <c r="Y68" i="1" s="1"/>
  <c r="Y40" i="1"/>
  <c r="Y35" i="1"/>
  <c r="Y206" i="1"/>
  <c r="X204" i="1"/>
  <c r="Y204" i="1" s="1"/>
  <c r="X205" i="1"/>
  <c r="Y205" i="1" s="1"/>
  <c r="Y75" i="1"/>
  <c r="Y58" i="1"/>
  <c r="X206" i="1"/>
  <c r="Y53" i="1"/>
  <c r="Y120" i="1"/>
  <c r="Y32" i="1"/>
  <c r="Y121" i="1"/>
  <c r="Y163" i="1"/>
  <c r="X174" i="1"/>
  <c r="Y174" i="1" s="1"/>
  <c r="Y110" i="1"/>
  <c r="X164" i="1"/>
  <c r="Y164" i="1" s="1"/>
  <c r="Y209" i="1"/>
  <c r="X11" i="1"/>
  <c r="Y11" i="1" s="1"/>
  <c r="X207" i="1"/>
  <c r="Y207" i="1" s="1"/>
  <c r="Y36" i="1"/>
  <c r="X38" i="1"/>
  <c r="Y38" i="1" s="1"/>
  <c r="Y217" i="1"/>
  <c r="X115" i="1"/>
  <c r="Y168" i="1"/>
  <c r="Y33" i="1"/>
  <c r="Y216" i="1"/>
  <c r="Y129" i="1"/>
  <c r="Y119" i="1"/>
  <c r="Y42" i="1"/>
  <c r="Y31" i="1"/>
  <c r="Y44" i="1"/>
  <c r="Y169" i="1"/>
  <c r="Y210" i="1"/>
  <c r="Y218" i="1"/>
  <c r="Y7" i="1"/>
  <c r="X105" i="1"/>
  <c r="Y105" i="1" s="1"/>
  <c r="X127" i="1"/>
  <c r="Y127" i="1" s="1"/>
  <c r="X128" i="1"/>
  <c r="Y128" i="1" s="1"/>
  <c r="Y9" i="1"/>
  <c r="Y8" i="1"/>
  <c r="W4" i="1"/>
  <c r="W4" i="2"/>
  <c r="Z703" i="2"/>
  <c r="X181" i="2"/>
  <c r="X4" i="1" l="1"/>
  <c r="Y4" i="1"/>
  <c r="AA703" i="2"/>
  <c r="Y181" i="2"/>
  <c r="X4" i="2"/>
  <c r="AB703" i="2" l="1"/>
  <c r="Y4" i="2"/>
</calcChain>
</file>

<file path=xl/sharedStrings.xml><?xml version="1.0" encoding="utf-8"?>
<sst xmlns="http://schemas.openxmlformats.org/spreadsheetml/2006/main" count="2672" uniqueCount="1572">
  <si>
    <t>N° prot.</t>
  </si>
  <si>
    <t>Ragione Sociale</t>
  </si>
  <si>
    <t>Id Prima Nota</t>
  </si>
  <si>
    <t>Numero Documento</t>
  </si>
  <si>
    <t>Codice Cig</t>
  </si>
  <si>
    <t>Data Reg.ne</t>
  </si>
  <si>
    <t>Causale</t>
  </si>
  <si>
    <t>Riferimento</t>
  </si>
  <si>
    <t>Partita</t>
  </si>
  <si>
    <t>Sez.</t>
  </si>
  <si>
    <t>Data Documento</t>
  </si>
  <si>
    <t>Tot Imponibile</t>
  </si>
  <si>
    <t>Tot Imposta</t>
  </si>
  <si>
    <t>Tot Documento</t>
  </si>
  <si>
    <t>Id Anagrafica</t>
  </si>
  <si>
    <t>Pro rata originale</t>
  </si>
  <si>
    <t>G</t>
  </si>
  <si>
    <t>M</t>
  </si>
  <si>
    <t>A</t>
  </si>
  <si>
    <t>FRS</t>
  </si>
  <si>
    <t>EDENRED ITALIA S.R.L.</t>
  </si>
  <si>
    <t>ELIOR RISTORAZIONE S.P.A.</t>
  </si>
  <si>
    <t>SERVIZI ITALIA S.P.A</t>
  </si>
  <si>
    <t>AFR VERDE SRL</t>
  </si>
  <si>
    <t>COMARK ITALIA SRL</t>
  </si>
  <si>
    <t/>
  </si>
  <si>
    <t>ECO ERIDANIA S.P.A SERVIZI PER L'AMBIENT</t>
  </si>
  <si>
    <t>ESSITY ITALY S.p.A.</t>
  </si>
  <si>
    <t>FARMALVARION S.R.L.</t>
  </si>
  <si>
    <t>GENOVA GAS</t>
  </si>
  <si>
    <t>FRPA</t>
  </si>
  <si>
    <t>LA CASALINDA S.R.L.</t>
  </si>
  <si>
    <t>LA.MA.SAS DI LANDUCCI ROMINA &amp; C</t>
  </si>
  <si>
    <t>LEONCINI S.R.L.</t>
  </si>
  <si>
    <t>MAHO HEALTHCARE S.R.L.  (ordini)</t>
  </si>
  <si>
    <t>MYO S.R.L.</t>
  </si>
  <si>
    <t>NALU S.R.L.</t>
  </si>
  <si>
    <t>RAFFO AVV. MILENA **</t>
  </si>
  <si>
    <t>SVILUPPO GENOVA SPA</t>
  </si>
  <si>
    <t>TIPOGRAFIA SANT'ANNA S.A.S.</t>
  </si>
  <si>
    <t>TRILOGIK SOLUZIONI INFORMATICHE S.R.L.</t>
  </si>
  <si>
    <t xml:space="preserve">VCB SECURITAS Soc. Coop.p.A. </t>
  </si>
  <si>
    <t xml:space="preserve">VODAFONE ITALIA S.P.A. </t>
  </si>
  <si>
    <t>BRICOMAN ITALIA S.R.L.</t>
  </si>
  <si>
    <t>ESTRA ENERGIE S.R.L.</t>
  </si>
  <si>
    <t>NOVA AEG S.P.A.</t>
  </si>
  <si>
    <t>7903036F9B</t>
  </si>
  <si>
    <t>BENEDETTI ROBERTO</t>
  </si>
  <si>
    <t>FRP</t>
  </si>
  <si>
    <t>A.I.S. scrl</t>
  </si>
  <si>
    <t>BALLERO DALLA DEA GIAN LUCA</t>
  </si>
  <si>
    <t>DE MARINI ANNAMARIA ***</t>
  </si>
  <si>
    <t>ELEVATORI NORMAC S.R.L.</t>
  </si>
  <si>
    <t>FOODAR S.R.L.</t>
  </si>
  <si>
    <t>NUOVA MOGGIA S.R.L.</t>
  </si>
  <si>
    <t xml:space="preserve">TISCALI ITALIA S.P.A. </t>
  </si>
  <si>
    <t>ZF82B9B139</t>
  </si>
  <si>
    <t>IREN ACQUA SPA</t>
  </si>
  <si>
    <t>7314237B4E</t>
  </si>
  <si>
    <t>NR</t>
  </si>
  <si>
    <t>1/001</t>
  </si>
  <si>
    <t xml:space="preserve">CLINI-LAB S.R.L. </t>
  </si>
  <si>
    <t>7833835D23</t>
  </si>
  <si>
    <t>WINDTRE SPA</t>
  </si>
  <si>
    <t>7</t>
  </si>
  <si>
    <t>3/001</t>
  </si>
  <si>
    <t>BAGHINO E DI PERSIO S.R.L. .</t>
  </si>
  <si>
    <t>OLIVETTI S.P.A.</t>
  </si>
  <si>
    <t>PANIFICIO DIEGO DI GIOVAGNOLI D. E C. SN</t>
  </si>
  <si>
    <t>SAXOS INFORMATICA S.R.L.</t>
  </si>
  <si>
    <t>STUDIO OMNIA S.R.L. - SOCIETA' UNIPERS.</t>
  </si>
  <si>
    <t>87</t>
  </si>
  <si>
    <t>88</t>
  </si>
  <si>
    <t>89</t>
  </si>
  <si>
    <t>LOMBARDA H S.R.L.</t>
  </si>
  <si>
    <t>SOGEGROSS S.P.A.</t>
  </si>
  <si>
    <t>5/001</t>
  </si>
  <si>
    <t>86199965BA</t>
  </si>
  <si>
    <t>ARIONI INFORMATICA S.R.L.</t>
  </si>
  <si>
    <t>FARMACIA DAGNINO DR.MICHELA</t>
  </si>
  <si>
    <t>6/FE</t>
  </si>
  <si>
    <t>Z8B3016A7F</t>
  </si>
  <si>
    <t>0001/EL</t>
  </si>
  <si>
    <t xml:space="preserve">LANZA SISTEMI s.n.c. </t>
  </si>
  <si>
    <t>20</t>
  </si>
  <si>
    <t>4</t>
  </si>
  <si>
    <t>FARMODERM S.R.L.</t>
  </si>
  <si>
    <t>DERMA HEALTH S.R.L</t>
  </si>
  <si>
    <t>ZE927BA96E</t>
  </si>
  <si>
    <t>Z0F2EC8208</t>
  </si>
  <si>
    <t>Z4330D22EF</t>
  </si>
  <si>
    <t>21</t>
  </si>
  <si>
    <t>PARASILITI ANTONELLO</t>
  </si>
  <si>
    <t>25</t>
  </si>
  <si>
    <t>8</t>
  </si>
  <si>
    <t xml:space="preserve">SICO SOCIETA' ITALIANA CARBURO OSSIGENO </t>
  </si>
  <si>
    <t>NEOTEC BIOMEDICA S.R.L.</t>
  </si>
  <si>
    <t>0003/EL</t>
  </si>
  <si>
    <t xml:space="preserve">ELLEDUE SNC DI MASSIMO E ROSSELLA LAINI </t>
  </si>
  <si>
    <t>Z263091A87</t>
  </si>
  <si>
    <t>Z93303E21D</t>
  </si>
  <si>
    <t>IREN ACQUA S.P.A.</t>
  </si>
  <si>
    <t>A.C.G.  S.R.L.</t>
  </si>
  <si>
    <t>A.R.T.I.K. S.N.C.</t>
  </si>
  <si>
    <t>71/PA</t>
  </si>
  <si>
    <t>5</t>
  </si>
  <si>
    <t>FAI DA TE SAN VINCENZO S.N.C.</t>
  </si>
  <si>
    <t>ZE730CB04D</t>
  </si>
  <si>
    <t>ARCA DI NOE'</t>
  </si>
  <si>
    <t>IMPIANTI ELTER S.N.C. DI ABRASSI A &amp; C</t>
  </si>
  <si>
    <t xml:space="preserve">GRATTACASO S.r.l. UNIPERSONALE </t>
  </si>
  <si>
    <t>VP0000001</t>
  </si>
  <si>
    <t>AMIU  GENOVA S.P.A.</t>
  </si>
  <si>
    <t>EMANUELE BRIGNOLE SERVIZI S.R.L.</t>
  </si>
  <si>
    <t>46</t>
  </si>
  <si>
    <t>Z4F2AC28C7</t>
  </si>
  <si>
    <t>Z4932371D2</t>
  </si>
  <si>
    <t>Z1E328DA6B</t>
  </si>
  <si>
    <t>Z703182625</t>
  </si>
  <si>
    <t>RINA SERVICES S.P.A.</t>
  </si>
  <si>
    <t xml:space="preserve">LEON SANTANDER PEDRO EMILIANO </t>
  </si>
  <si>
    <t>ZD332BA00A</t>
  </si>
  <si>
    <t>LINEA GRAFICA STAMPA &amp; DESIGN S.N.C.</t>
  </si>
  <si>
    <t>23</t>
  </si>
  <si>
    <t>ZAF31F27BC</t>
  </si>
  <si>
    <t>8746518EF9</t>
  </si>
  <si>
    <t>RAM APPARECCHI MEDICALI S.R.L.</t>
  </si>
  <si>
    <t xml:space="preserve">S.E.I. SISTEMI E INTEGRAZIONI S.R.L. </t>
  </si>
  <si>
    <t>Z8932B38C1</t>
  </si>
  <si>
    <t>NUOVA ELEKTRON S.N.C. DI BESANZINI</t>
  </si>
  <si>
    <t>BIAGI AVV. ALESSIO</t>
  </si>
  <si>
    <t>Z8134222B4</t>
  </si>
  <si>
    <t>VIRCOL S.P.A.</t>
  </si>
  <si>
    <t>Z5832C0FFF</t>
  </si>
  <si>
    <t>COMET MARINI PANDOLFI SPA</t>
  </si>
  <si>
    <t>6</t>
  </si>
  <si>
    <t>ENGIE ITALIA S.P.A.</t>
  </si>
  <si>
    <t>ZC43434F23</t>
  </si>
  <si>
    <t>31</t>
  </si>
  <si>
    <t>Progres-sivo</t>
  </si>
  <si>
    <t>Diff.</t>
  </si>
  <si>
    <t>cond. Pagamento</t>
  </si>
  <si>
    <t>diff. Pagam.</t>
  </si>
  <si>
    <t>Data Pagamento</t>
  </si>
  <si>
    <t>2215010021</t>
  </si>
  <si>
    <t>2022/A0/0000003</t>
  </si>
  <si>
    <t>2022/3</t>
  </si>
  <si>
    <t>2215010161</t>
  </si>
  <si>
    <t>2022/A0/0000006</t>
  </si>
  <si>
    <t>2022/6</t>
  </si>
  <si>
    <t>2215010160</t>
  </si>
  <si>
    <t>2022/A0/0000007</t>
  </si>
  <si>
    <t>2022/7</t>
  </si>
  <si>
    <t>7600068756</t>
  </si>
  <si>
    <t>8960603B82</t>
  </si>
  <si>
    <t>2022/A0/0000042</t>
  </si>
  <si>
    <t>2022/42</t>
  </si>
  <si>
    <t>7600070851</t>
  </si>
  <si>
    <t>Z9534D7670</t>
  </si>
  <si>
    <t>2022/A0/0000117</t>
  </si>
  <si>
    <t>2022/117</t>
  </si>
  <si>
    <t>7600070850</t>
  </si>
  <si>
    <t>2022/A0/0000118</t>
  </si>
  <si>
    <t>2022/118</t>
  </si>
  <si>
    <t>N45348</t>
  </si>
  <si>
    <t>2022/A0/0000132</t>
  </si>
  <si>
    <t>2022/132</t>
  </si>
  <si>
    <t>RELLA MARIOLINA</t>
  </si>
  <si>
    <t>FPA 1/22</t>
  </si>
  <si>
    <t>ZBF358238A</t>
  </si>
  <si>
    <t>2022/A0/0000159</t>
  </si>
  <si>
    <t>2022/159</t>
  </si>
  <si>
    <t>FPA 2/22</t>
  </si>
  <si>
    <t>2022/A0/0000173</t>
  </si>
  <si>
    <t>2022/173</t>
  </si>
  <si>
    <t>3-22</t>
  </si>
  <si>
    <t>2022/A0/0000176</t>
  </si>
  <si>
    <t>2022/176</t>
  </si>
  <si>
    <t>4-22</t>
  </si>
  <si>
    <t>2022/A0/0000177</t>
  </si>
  <si>
    <t>2022/177</t>
  </si>
  <si>
    <t>5-22</t>
  </si>
  <si>
    <t>2022/A0/0000178</t>
  </si>
  <si>
    <t>2022/178</t>
  </si>
  <si>
    <t>PA/0000014</t>
  </si>
  <si>
    <t>2021/A0/0000741</t>
  </si>
  <si>
    <t>2021/741</t>
  </si>
  <si>
    <t>0/9</t>
  </si>
  <si>
    <t>2022/A0/0000030</t>
  </si>
  <si>
    <t>2022/30</t>
  </si>
  <si>
    <t>0/10</t>
  </si>
  <si>
    <t>2022/A0/0000031</t>
  </si>
  <si>
    <t>2022/31</t>
  </si>
  <si>
    <t>9/FE</t>
  </si>
  <si>
    <t>2022/A0/0000048</t>
  </si>
  <si>
    <t>2022/48</t>
  </si>
  <si>
    <t>3/PA</t>
  </si>
  <si>
    <t>Z51355879B</t>
  </si>
  <si>
    <t>2022/A0/0000147</t>
  </si>
  <si>
    <t>2022/147</t>
  </si>
  <si>
    <t>2022/A0/0000052</t>
  </si>
  <si>
    <t>2022/52</t>
  </si>
  <si>
    <t>93</t>
  </si>
  <si>
    <t>ZDD34E7041</t>
  </si>
  <si>
    <t>2022/A0/0000051</t>
  </si>
  <si>
    <t>2022/51</t>
  </si>
  <si>
    <t>0140-000004</t>
  </si>
  <si>
    <t>Z793549086</t>
  </si>
  <si>
    <t>2022/A0/0000083</t>
  </si>
  <si>
    <t>2022/83</t>
  </si>
  <si>
    <t>ARJO ITALIA S.p.A.</t>
  </si>
  <si>
    <t>41220067</t>
  </si>
  <si>
    <t>ZE3342C371</t>
  </si>
  <si>
    <t>2022/A0/0000047</t>
  </si>
  <si>
    <t>2022/47</t>
  </si>
  <si>
    <t>6/PA</t>
  </si>
  <si>
    <t>ZCB3469F2B</t>
  </si>
  <si>
    <t>2022/A0/0000066</t>
  </si>
  <si>
    <t>2022/66</t>
  </si>
  <si>
    <t>15/PA</t>
  </si>
  <si>
    <t>2022/A0/0000067</t>
  </si>
  <si>
    <t>2022/67</t>
  </si>
  <si>
    <t>32/01</t>
  </si>
  <si>
    <t>2022/A0/0000064</t>
  </si>
  <si>
    <t>2022/64</t>
  </si>
  <si>
    <t>43/S1</t>
  </si>
  <si>
    <t>2022/A0/0000045</t>
  </si>
  <si>
    <t>2022/45</t>
  </si>
  <si>
    <t>40013155</t>
  </si>
  <si>
    <t>2022/A0/0000058</t>
  </si>
  <si>
    <t>2022/58</t>
  </si>
  <si>
    <t>22410001312</t>
  </si>
  <si>
    <t>2022/A0/0000156</t>
  </si>
  <si>
    <t>2022/156</t>
  </si>
  <si>
    <t>Z1434BEFC2</t>
  </si>
  <si>
    <t>2022/A0/0000024</t>
  </si>
  <si>
    <t>2022/24</t>
  </si>
  <si>
    <t>176</t>
  </si>
  <si>
    <t>2022/A0/0000053</t>
  </si>
  <si>
    <t>2022/53</t>
  </si>
  <si>
    <t>000016 1C-D</t>
  </si>
  <si>
    <t>ZDA34C64DB</t>
  </si>
  <si>
    <t>2022/A0/0000090</t>
  </si>
  <si>
    <t>2022/90</t>
  </si>
  <si>
    <t xml:space="preserve">MONDOCONVENIENZA IRIS MOBILI SRL </t>
  </si>
  <si>
    <t>5/PA</t>
  </si>
  <si>
    <t>ZDB338F24E</t>
  </si>
  <si>
    <t>2022/A1/0000004</t>
  </si>
  <si>
    <t>2022/4</t>
  </si>
  <si>
    <t>2040/220001114</t>
  </si>
  <si>
    <t>ZAE34C05A8</t>
  </si>
  <si>
    <t>2022/A0/0000062</t>
  </si>
  <si>
    <t>2022/62</t>
  </si>
  <si>
    <t>Z0534D2672</t>
  </si>
  <si>
    <t>2022/A0/0000070</t>
  </si>
  <si>
    <t>2022/70</t>
  </si>
  <si>
    <t>0000004/PA</t>
  </si>
  <si>
    <t>Z7C34B79B3</t>
  </si>
  <si>
    <t>2022/A0/0000032</t>
  </si>
  <si>
    <t>2022/32</t>
  </si>
  <si>
    <t>5/002</t>
  </si>
  <si>
    <t>ZA234E4FAF</t>
  </si>
  <si>
    <t>2022/A0/0000071</t>
  </si>
  <si>
    <t>2022/71</t>
  </si>
  <si>
    <t>7/2022-PA</t>
  </si>
  <si>
    <t>Z4534B940E</t>
  </si>
  <si>
    <t>2022/A0/0000008</t>
  </si>
  <si>
    <t>2022/8</t>
  </si>
  <si>
    <t>009565/2022/V1</t>
  </si>
  <si>
    <t>2022/A0/0000074</t>
  </si>
  <si>
    <t>2022/74</t>
  </si>
  <si>
    <t>009564/2022/V1</t>
  </si>
  <si>
    <t>2022/A0/0000075</t>
  </si>
  <si>
    <t>2022/75</t>
  </si>
  <si>
    <t>009568/2022/V1</t>
  </si>
  <si>
    <t>2022/A0/0000076</t>
  </si>
  <si>
    <t>2022/76</t>
  </si>
  <si>
    <t>009567/2022/V1</t>
  </si>
  <si>
    <t>2022/A0/0000077</t>
  </si>
  <si>
    <t>2022/77</t>
  </si>
  <si>
    <t>009566/2022/V1</t>
  </si>
  <si>
    <t>2022/A0/0000078</t>
  </si>
  <si>
    <t>2022/78</t>
  </si>
  <si>
    <t>A0 FPD5P0000069</t>
  </si>
  <si>
    <t xml:space="preserve">ZB3347BCE1 </t>
  </si>
  <si>
    <t>2022/A0/0000146</t>
  </si>
  <si>
    <t>2022/146</t>
  </si>
  <si>
    <t>3-7</t>
  </si>
  <si>
    <t>Z3334C1A6E</t>
  </si>
  <si>
    <t>2022/A0/0000056</t>
  </si>
  <si>
    <t>2022/56</t>
  </si>
  <si>
    <t>26/PA</t>
  </si>
  <si>
    <t>Z7334D57B4</t>
  </si>
  <si>
    <t>2022/A0/0000149</t>
  </si>
  <si>
    <t>2022/149</t>
  </si>
  <si>
    <t xml:space="preserve">EDIL P.R.C. DI FELICE PAPAGNO </t>
  </si>
  <si>
    <t>Z0735C5F5E</t>
  </si>
  <si>
    <t>2022/A0/0000187</t>
  </si>
  <si>
    <t>2022/187</t>
  </si>
  <si>
    <t>220552155</t>
  </si>
  <si>
    <t>2022/A0/0000148</t>
  </si>
  <si>
    <t>2022/148</t>
  </si>
  <si>
    <t>0220020220000600000</t>
  </si>
  <si>
    <t>2022/A0/0000137</t>
  </si>
  <si>
    <t>2022/137</t>
  </si>
  <si>
    <t>PA/0000001</t>
  </si>
  <si>
    <t>2022/A0/0000013</t>
  </si>
  <si>
    <t>2022/13</t>
  </si>
  <si>
    <t>2220015919</t>
  </si>
  <si>
    <t>2022/A0/0000087</t>
  </si>
  <si>
    <t>2022/87</t>
  </si>
  <si>
    <t>2220015918</t>
  </si>
  <si>
    <t>2022/A0/0000088</t>
  </si>
  <si>
    <t>2022/88</t>
  </si>
  <si>
    <t>2220015917</t>
  </si>
  <si>
    <t>2022/A0/0000089</t>
  </si>
  <si>
    <t>2022/89</t>
  </si>
  <si>
    <t>2220015921</t>
  </si>
  <si>
    <t>2022/A1/0000015</t>
  </si>
  <si>
    <t>2022/15</t>
  </si>
  <si>
    <t>2220015920</t>
  </si>
  <si>
    <t>2022/A1/0000016</t>
  </si>
  <si>
    <t>2022/16</t>
  </si>
  <si>
    <t>2220015916</t>
  </si>
  <si>
    <t>2022/A1/0000017</t>
  </si>
  <si>
    <t>2022/17</t>
  </si>
  <si>
    <t>2220015922</t>
  </si>
  <si>
    <t>2022/A1/0000018</t>
  </si>
  <si>
    <t>2022/18</t>
  </si>
  <si>
    <t>Z6B131902A</t>
  </si>
  <si>
    <t>2019/A0/0000150</t>
  </si>
  <si>
    <t>2019/150</t>
  </si>
  <si>
    <t>221900470839</t>
  </si>
  <si>
    <t>8842295CA8</t>
  </si>
  <si>
    <t>2022/A0/0000094</t>
  </si>
  <si>
    <t>2022/94</t>
  </si>
  <si>
    <t>221900470838</t>
  </si>
  <si>
    <t>2022/A0/0000095</t>
  </si>
  <si>
    <t>2022/95</t>
  </si>
  <si>
    <t>2022/FE01068/344</t>
  </si>
  <si>
    <t>2022/A0/0000198</t>
  </si>
  <si>
    <t>2022/198</t>
  </si>
  <si>
    <t>2022/A0/0000155</t>
  </si>
  <si>
    <t>2022/155</t>
  </si>
  <si>
    <t>IMPRESA MILICI S.R.L.</t>
  </si>
  <si>
    <t>Z5134F8540</t>
  </si>
  <si>
    <t>2022/A1/0000013</t>
  </si>
  <si>
    <t xml:space="preserve">LA IDROTERMICA S.A.S DI CORALLUZZO </t>
  </si>
  <si>
    <t>ZB0357DBD8</t>
  </si>
  <si>
    <t>2022/A1/0000036</t>
  </si>
  <si>
    <t>2022/36</t>
  </si>
  <si>
    <t>ZEF3564448</t>
  </si>
  <si>
    <t>2022/A1/0000037</t>
  </si>
  <si>
    <t>2022/37</t>
  </si>
  <si>
    <t>IKEA ITALIA RETAIL S.R.L.</t>
  </si>
  <si>
    <t>RIMS_2022_0003460</t>
  </si>
  <si>
    <t>ZBC35B913B</t>
  </si>
  <si>
    <t>2022/A1/0000027</t>
  </si>
  <si>
    <t>2022/27</t>
  </si>
  <si>
    <t>RIMS-2022-0003461</t>
  </si>
  <si>
    <t>2022/A1/0000034</t>
  </si>
  <si>
    <t>2022/34</t>
  </si>
  <si>
    <t>3229000537</t>
  </si>
  <si>
    <t>2022/A0/0000069</t>
  </si>
  <si>
    <t>2022/69</t>
  </si>
  <si>
    <t>3229000711</t>
  </si>
  <si>
    <t>2022/A0/0000080</t>
  </si>
  <si>
    <t>2022/80</t>
  </si>
  <si>
    <t>3229000710</t>
  </si>
  <si>
    <t>2022/A0/0000081</t>
  </si>
  <si>
    <t>2022/81</t>
  </si>
  <si>
    <t>7600071753</t>
  </si>
  <si>
    <t>2022/A0/0000167</t>
  </si>
  <si>
    <t>2022/167</t>
  </si>
  <si>
    <t>7600071752</t>
  </si>
  <si>
    <t>2022/A0/0000168</t>
  </si>
  <si>
    <t>2022/168</t>
  </si>
  <si>
    <t>N47100</t>
  </si>
  <si>
    <t>Z61359CD38</t>
  </si>
  <si>
    <t>2022/A0/0000218</t>
  </si>
  <si>
    <t>2022/218</t>
  </si>
  <si>
    <t>PA-0000004</t>
  </si>
  <si>
    <t>2022/A0/0000243</t>
  </si>
  <si>
    <t>2022/243</t>
  </si>
  <si>
    <t>0/291</t>
  </si>
  <si>
    <t>Z1B34DA6EF</t>
  </si>
  <si>
    <t>2022/A0/0000121</t>
  </si>
  <si>
    <t>2022/121</t>
  </si>
  <si>
    <t>Z0934C6564</t>
  </si>
  <si>
    <t>2022/A0/0000068</t>
  </si>
  <si>
    <t>2022/68</t>
  </si>
  <si>
    <t>ZC9345E64D</t>
  </si>
  <si>
    <t>2022/A0/0000170</t>
  </si>
  <si>
    <t>2022/170</t>
  </si>
  <si>
    <t>20/PA</t>
  </si>
  <si>
    <t>2022/A0/0000119</t>
  </si>
  <si>
    <t>2022/119</t>
  </si>
  <si>
    <t>29/PA</t>
  </si>
  <si>
    <t>Z9A355034F</t>
  </si>
  <si>
    <t>2022/A0/0000186</t>
  </si>
  <si>
    <t>2022/186</t>
  </si>
  <si>
    <t>114/S1</t>
  </si>
  <si>
    <t>2022/A0/0000125</t>
  </si>
  <si>
    <t>2022/125</t>
  </si>
  <si>
    <t>209/PA</t>
  </si>
  <si>
    <t>Z8D352030A</t>
  </si>
  <si>
    <t>2022/A0/0000122</t>
  </si>
  <si>
    <t>2022/122</t>
  </si>
  <si>
    <t>300</t>
  </si>
  <si>
    <t>Z32350052E</t>
  </si>
  <si>
    <t>2022/A0/0000072</t>
  </si>
  <si>
    <t>2022/72</t>
  </si>
  <si>
    <t>1058/FPA</t>
  </si>
  <si>
    <t>Z2B34D26E2</t>
  </si>
  <si>
    <t>2022/A0/0000084</t>
  </si>
  <si>
    <t>2022/84</t>
  </si>
  <si>
    <t>1453/FPA</t>
  </si>
  <si>
    <t>ZF4353239B</t>
  </si>
  <si>
    <t>2022/A0/0000151</t>
  </si>
  <si>
    <t>2022/151</t>
  </si>
  <si>
    <t>419/2022/PA</t>
  </si>
  <si>
    <t>Z1F352A495</t>
  </si>
  <si>
    <t>2022/A0/0000169</t>
  </si>
  <si>
    <t>2022/169</t>
  </si>
  <si>
    <t>000567</t>
  </si>
  <si>
    <t>Z9C3556DBD</t>
  </si>
  <si>
    <t>2022/A0/0000124</t>
  </si>
  <si>
    <t>2022/124</t>
  </si>
  <si>
    <t>000893</t>
  </si>
  <si>
    <t>ZC735ABD79</t>
  </si>
  <si>
    <t>2022/A0/0000189</t>
  </si>
  <si>
    <t>2022/189</t>
  </si>
  <si>
    <t xml:space="preserve">MEDICAL STARDUST SRL UNIPERSONALE </t>
  </si>
  <si>
    <t>42</t>
  </si>
  <si>
    <t>Z72353ECDC</t>
  </si>
  <si>
    <t>2022/A0/0000086</t>
  </si>
  <si>
    <t>2022/86</t>
  </si>
  <si>
    <t>2040/220003686</t>
  </si>
  <si>
    <t>ZB935444A1</t>
  </si>
  <si>
    <t>2022/A0/0000128</t>
  </si>
  <si>
    <t>2022/128</t>
  </si>
  <si>
    <t>2040/220003685</t>
  </si>
  <si>
    <t>Z393535B18</t>
  </si>
  <si>
    <t>2022/A0/0000129</t>
  </si>
  <si>
    <t>2022/129</t>
  </si>
  <si>
    <t>2022/A0/0000166</t>
  </si>
  <si>
    <t>2022/166</t>
  </si>
  <si>
    <t>0000019/PA</t>
  </si>
  <si>
    <t>Z073530510</t>
  </si>
  <si>
    <t>2022/A0/0000085</t>
  </si>
  <si>
    <t>2022/85</t>
  </si>
  <si>
    <t>21/002</t>
  </si>
  <si>
    <t>Z4C34AA9A6</t>
  </si>
  <si>
    <t>2022/A0/0000135</t>
  </si>
  <si>
    <t>2022/135</t>
  </si>
  <si>
    <t>22/002</t>
  </si>
  <si>
    <t>2022/A1/0000021</t>
  </si>
  <si>
    <t>2022/21</t>
  </si>
  <si>
    <t xml:space="preserve">S.T.O. SRLS </t>
  </si>
  <si>
    <t>81</t>
  </si>
  <si>
    <t>ZB934716D6</t>
  </si>
  <si>
    <t>2022/A1/0000026</t>
  </si>
  <si>
    <t>2022/26</t>
  </si>
  <si>
    <t>019881/2022/V1</t>
  </si>
  <si>
    <t>2022/A0/0000161</t>
  </si>
  <si>
    <t>2022/161</t>
  </si>
  <si>
    <t>019878/2022/V1</t>
  </si>
  <si>
    <t>2022/A0/0000162</t>
  </si>
  <si>
    <t>2022/162</t>
  </si>
  <si>
    <t>019880/2022/V1</t>
  </si>
  <si>
    <t>2022/A0/0000163</t>
  </si>
  <si>
    <t>2022/163</t>
  </si>
  <si>
    <t>019879/2022/V1</t>
  </si>
  <si>
    <t>2022/A0/0000164</t>
  </si>
  <si>
    <t>2022/164</t>
  </si>
  <si>
    <t>019877/2022/V1</t>
  </si>
  <si>
    <t>2022/A0/0000165</t>
  </si>
  <si>
    <t>2022/165</t>
  </si>
  <si>
    <t xml:space="preserve">STUDIO TECNICO INGG. PANZANO E PARODI </t>
  </si>
  <si>
    <t>11</t>
  </si>
  <si>
    <t>ZA735307FD</t>
  </si>
  <si>
    <t>2022/A1/0000014</t>
  </si>
  <si>
    <t>2022/14</t>
  </si>
  <si>
    <t>P/0000016/22</t>
  </si>
  <si>
    <t>Z07352E3BA</t>
  </si>
  <si>
    <t>2022/A0/0000097</t>
  </si>
  <si>
    <t>2022/97</t>
  </si>
  <si>
    <t>P/0000013/22</t>
  </si>
  <si>
    <t>Z88352BBFB</t>
  </si>
  <si>
    <t>2022/A0/0000098</t>
  </si>
  <si>
    <t>2022/98</t>
  </si>
  <si>
    <t>P/0000014/22</t>
  </si>
  <si>
    <t>2022/A0/0000099</t>
  </si>
  <si>
    <t>2022/99</t>
  </si>
  <si>
    <t>P/0000018/22</t>
  </si>
  <si>
    <t>Z01352FF86</t>
  </si>
  <si>
    <t>2022/A0/0000100</t>
  </si>
  <si>
    <t>2022/100</t>
  </si>
  <si>
    <t>P/0000011/22</t>
  </si>
  <si>
    <t>Z59352A582</t>
  </si>
  <si>
    <t>2022/A0/0000101</t>
  </si>
  <si>
    <t>2022/101</t>
  </si>
  <si>
    <t>P/0000023/22</t>
  </si>
  <si>
    <t>Z5635307BA</t>
  </si>
  <si>
    <t>2022/A0/0000102</t>
  </si>
  <si>
    <t>2022/102</t>
  </si>
  <si>
    <t>P/0000021/22</t>
  </si>
  <si>
    <t>Z2A35307A2</t>
  </si>
  <si>
    <t>2022/A0/0000103</t>
  </si>
  <si>
    <t>2022/103</t>
  </si>
  <si>
    <t>P/0000017/22</t>
  </si>
  <si>
    <t>Z86352E790</t>
  </si>
  <si>
    <t>2022/A0/0000104</t>
  </si>
  <si>
    <t>2022/104</t>
  </si>
  <si>
    <t>P/0000003/22</t>
  </si>
  <si>
    <t>2022/A0/0000105</t>
  </si>
  <si>
    <t>2022/105</t>
  </si>
  <si>
    <t>P/0000012/22</t>
  </si>
  <si>
    <t>Z6E352B8E5</t>
  </si>
  <si>
    <t>2022/A0/0000106</t>
  </si>
  <si>
    <t>2022/106</t>
  </si>
  <si>
    <t>P/0000009/22</t>
  </si>
  <si>
    <t>ZDB35423A2</t>
  </si>
  <si>
    <t>2022/A0/0000107</t>
  </si>
  <si>
    <t>2022/107</t>
  </si>
  <si>
    <t>P/0000019/22</t>
  </si>
  <si>
    <t>Z9D352DF0E</t>
  </si>
  <si>
    <t>2022/A0/0000108</t>
  </si>
  <si>
    <t>2022/108</t>
  </si>
  <si>
    <t>P/0000005/22</t>
  </si>
  <si>
    <t>ZE1352972E</t>
  </si>
  <si>
    <t>2022/A0/0000109</t>
  </si>
  <si>
    <t>2022/109</t>
  </si>
  <si>
    <t>P/0000020/22</t>
  </si>
  <si>
    <t>Z80353006B</t>
  </si>
  <si>
    <t>2022/A0/0000110</t>
  </si>
  <si>
    <t>2022/110</t>
  </si>
  <si>
    <t>P/0000007/22</t>
  </si>
  <si>
    <t>ZF735307FB</t>
  </si>
  <si>
    <t>2022/A0/0000111</t>
  </si>
  <si>
    <t>2022/111</t>
  </si>
  <si>
    <t>P/0000024/22</t>
  </si>
  <si>
    <t>ZB935307F0</t>
  </si>
  <si>
    <t>2022/A0/0000112</t>
  </si>
  <si>
    <t>2022/112</t>
  </si>
  <si>
    <t>P/0000015/22</t>
  </si>
  <si>
    <t>Z77352E480</t>
  </si>
  <si>
    <t>2022/A0/0000113</t>
  </si>
  <si>
    <t>2022/113</t>
  </si>
  <si>
    <t>P/0000006/22</t>
  </si>
  <si>
    <t>ZB035299A9</t>
  </si>
  <si>
    <t>2022/A0/0000114</t>
  </si>
  <si>
    <t>2022/114</t>
  </si>
  <si>
    <t>P/0000010/22</t>
  </si>
  <si>
    <t>Z1E352A450</t>
  </si>
  <si>
    <t>2022/A0/0000115</t>
  </si>
  <si>
    <t>2022/115</t>
  </si>
  <si>
    <t>P/0000004/22</t>
  </si>
  <si>
    <t>Z1035295C1</t>
  </si>
  <si>
    <t>2022/A0/0000116</t>
  </si>
  <si>
    <t>2022/116</t>
  </si>
  <si>
    <t>P/0000025/22</t>
  </si>
  <si>
    <t>ZBB3533F62</t>
  </si>
  <si>
    <t>2022/A0/0000123</t>
  </si>
  <si>
    <t>2022/123</t>
  </si>
  <si>
    <t>P/0000008/22</t>
  </si>
  <si>
    <t>ZE53529D29</t>
  </si>
  <si>
    <t>2022/A0/0000126</t>
  </si>
  <si>
    <t>2022/126</t>
  </si>
  <si>
    <t>P/0000022/22</t>
  </si>
  <si>
    <t>ZB8352FFD3</t>
  </si>
  <si>
    <t>2022/A0/0000127</t>
  </si>
  <si>
    <t>2022/127</t>
  </si>
  <si>
    <t>P/0000028/22</t>
  </si>
  <si>
    <t>2022/A0/0000142</t>
  </si>
  <si>
    <t>2022/142</t>
  </si>
  <si>
    <t>3/40</t>
  </si>
  <si>
    <t>2022/A0/0000157</t>
  </si>
  <si>
    <t>2022/157</t>
  </si>
  <si>
    <t>AO07440786</t>
  </si>
  <si>
    <t>ZAF356CCF7</t>
  </si>
  <si>
    <t>2022/A0/0000242</t>
  </si>
  <si>
    <t>2022/242</t>
  </si>
  <si>
    <t>SEREL INTERNATIONAL SRL</t>
  </si>
  <si>
    <t>FPA 2-22</t>
  </si>
  <si>
    <t>ZE4362F48D</t>
  </si>
  <si>
    <t>2022/A0/0000244</t>
  </si>
  <si>
    <t>2022/244</t>
  </si>
  <si>
    <t>PA/0000003</t>
  </si>
  <si>
    <t>2022/A0/0000236</t>
  </si>
  <si>
    <t>2022/236</t>
  </si>
  <si>
    <t>399</t>
  </si>
  <si>
    <t>2022/A0/0000291</t>
  </si>
  <si>
    <t>2022/291</t>
  </si>
  <si>
    <t>2022E000002560</t>
  </si>
  <si>
    <t>Z6733754A8</t>
  </si>
  <si>
    <t>2022/A0/0000284</t>
  </si>
  <si>
    <t>2022/284</t>
  </si>
  <si>
    <t xml:space="preserve">TIM S.P.A. </t>
  </si>
  <si>
    <t>7X01085425</t>
  </si>
  <si>
    <t>Z2D346C014</t>
  </si>
  <si>
    <t>2022/A0/0000240</t>
  </si>
  <si>
    <t>2022/240</t>
  </si>
  <si>
    <t>221900702372</t>
  </si>
  <si>
    <t>2022/A0/0000184</t>
  </si>
  <si>
    <t>2022/184</t>
  </si>
  <si>
    <t>221900702373</t>
  </si>
  <si>
    <t>2022/A0/0000185</t>
  </si>
  <si>
    <t>2022/185</t>
  </si>
  <si>
    <t>0220020220000619200</t>
  </si>
  <si>
    <t>2022/A0/0000206</t>
  </si>
  <si>
    <t>2022/206</t>
  </si>
  <si>
    <t>0220020220000642000</t>
  </si>
  <si>
    <t>2022/A0/0000221</t>
  </si>
  <si>
    <t>2022/221</t>
  </si>
  <si>
    <t>0220020220000642100</t>
  </si>
  <si>
    <t>2022/A0/0000222</t>
  </si>
  <si>
    <t>2022/222</t>
  </si>
  <si>
    <t>0220020220001109400</t>
  </si>
  <si>
    <t>2022/A1/0000040</t>
  </si>
  <si>
    <t>2022/40</t>
  </si>
  <si>
    <t>2220031976</t>
  </si>
  <si>
    <t>2022/A0/0000194</t>
  </si>
  <si>
    <t>2022/194</t>
  </si>
  <si>
    <t>2220031977</t>
  </si>
  <si>
    <t>2022/A0/0000195</t>
  </si>
  <si>
    <t>2022/195</t>
  </si>
  <si>
    <t>2220031975</t>
  </si>
  <si>
    <t>2022/A0/0000196</t>
  </si>
  <si>
    <t>2022/196</t>
  </si>
  <si>
    <t>2220031979</t>
  </si>
  <si>
    <t>2022/A1/0000028</t>
  </si>
  <si>
    <t>2022/28</t>
  </si>
  <si>
    <t>2220031981</t>
  </si>
  <si>
    <t>2022/A1/0000029</t>
  </si>
  <si>
    <t>2022/29</t>
  </si>
  <si>
    <t>2220031978</t>
  </si>
  <si>
    <t>7242340807</t>
  </si>
  <si>
    <t>2022/A1/0000030</t>
  </si>
  <si>
    <t>2220031980</t>
  </si>
  <si>
    <t>2022/A1/0000031</t>
  </si>
  <si>
    <t>2220031974</t>
  </si>
  <si>
    <t>2022/A1/0000032</t>
  </si>
  <si>
    <t>2220031982</t>
  </si>
  <si>
    <t>2022/A1/0000033</t>
  </si>
  <si>
    <t>2022/33</t>
  </si>
  <si>
    <t>FPA 3/22</t>
  </si>
  <si>
    <t>Z89347E19A</t>
  </si>
  <si>
    <t>2022/A0/0000259</t>
  </si>
  <si>
    <t>2022/259</t>
  </si>
  <si>
    <t>FPA 5/22</t>
  </si>
  <si>
    <t>2022/A0/0000260</t>
  </si>
  <si>
    <t>2022/260</t>
  </si>
  <si>
    <t>028/2022</t>
  </si>
  <si>
    <t>2022/A2/0000001</t>
  </si>
  <si>
    <t>2022/1</t>
  </si>
  <si>
    <t>FARMACARE S.R.L.</t>
  </si>
  <si>
    <t>18-e</t>
  </si>
  <si>
    <t>Z6436920E2</t>
  </si>
  <si>
    <t>2022/A0/0000311</t>
  </si>
  <si>
    <t>2022/311</t>
  </si>
  <si>
    <t>443</t>
  </si>
  <si>
    <t>2022/A0/0000324</t>
  </si>
  <si>
    <t>2022/324</t>
  </si>
  <si>
    <t>3229001577</t>
  </si>
  <si>
    <t>2022/A0/0000153</t>
  </si>
  <si>
    <t>2022/153</t>
  </si>
  <si>
    <t>3229001417</t>
  </si>
  <si>
    <t>2022/A0/0000154</t>
  </si>
  <si>
    <t>2022/154</t>
  </si>
  <si>
    <t>7600073292</t>
  </si>
  <si>
    <t>2022/A0/0000209</t>
  </si>
  <si>
    <t>2022/209</t>
  </si>
  <si>
    <t>PA/0000005</t>
  </si>
  <si>
    <t>2022/A0/0000282</t>
  </si>
  <si>
    <t>2022/282</t>
  </si>
  <si>
    <t>0/440</t>
  </si>
  <si>
    <t>2022/A0/0000174</t>
  </si>
  <si>
    <t>2022/174</t>
  </si>
  <si>
    <t>0002/EL</t>
  </si>
  <si>
    <t>2022/A0/0000152</t>
  </si>
  <si>
    <t>2022/152</t>
  </si>
  <si>
    <t>80/001</t>
  </si>
  <si>
    <t>ZB73581B80</t>
  </si>
  <si>
    <t>2022/A0/0000158</t>
  </si>
  <si>
    <t>2022/158</t>
  </si>
  <si>
    <t>20 /SP</t>
  </si>
  <si>
    <t>Z623597A26</t>
  </si>
  <si>
    <t>2022/A0/0000232</t>
  </si>
  <si>
    <t>2022/232</t>
  </si>
  <si>
    <t>2022/A0/0000190</t>
  </si>
  <si>
    <t>2022/190</t>
  </si>
  <si>
    <t>N48823</t>
  </si>
  <si>
    <t>2022/A0/0000299</t>
  </si>
  <si>
    <t>2022/299</t>
  </si>
  <si>
    <t xml:space="preserve">2 S.G. S.N.C. </t>
  </si>
  <si>
    <t>10/2022</t>
  </si>
  <si>
    <t>ZF335BE5AB</t>
  </si>
  <si>
    <t>2022/A0/0000217</t>
  </si>
  <si>
    <t>2022/217</t>
  </si>
  <si>
    <t>FT2203-114</t>
  </si>
  <si>
    <t>Z22347E537</t>
  </si>
  <si>
    <t>2022/A0/0000219</t>
  </si>
  <si>
    <t>2022/219</t>
  </si>
  <si>
    <t>FT2203-0113</t>
  </si>
  <si>
    <t>Z0C347E430</t>
  </si>
  <si>
    <t>2022/A0/0000241</t>
  </si>
  <si>
    <t>2022/241</t>
  </si>
  <si>
    <t>ASSISTEC TORINO DI APREA DOMENICO</t>
  </si>
  <si>
    <t>20220226/F</t>
  </si>
  <si>
    <t>ZDC35D65B2</t>
  </si>
  <si>
    <t>2022/A0/0000233</t>
  </si>
  <si>
    <t>2022/233</t>
  </si>
  <si>
    <t>2022/A0/0000294</t>
  </si>
  <si>
    <t>2022/294</t>
  </si>
  <si>
    <t>0114050019070</t>
  </si>
  <si>
    <t>2022/A0/0000212</t>
  </si>
  <si>
    <t>2022/212</t>
  </si>
  <si>
    <t>0114050005826</t>
  </si>
  <si>
    <t>Z9234C660A</t>
  </si>
  <si>
    <t>2022/A0/0000235</t>
  </si>
  <si>
    <t>2022/235</t>
  </si>
  <si>
    <t>DANFER S.R.L.</t>
  </si>
  <si>
    <t>000094/PA</t>
  </si>
  <si>
    <t>ZF93563263</t>
  </si>
  <si>
    <t>2022/A0/0000211</t>
  </si>
  <si>
    <t>2022/211</t>
  </si>
  <si>
    <t>169/S1</t>
  </si>
  <si>
    <t>2022/A0/0000175</t>
  </si>
  <si>
    <t>2022/175</t>
  </si>
  <si>
    <t>146/2021SP</t>
  </si>
  <si>
    <t>Z0D3054534</t>
  </si>
  <si>
    <t>2022/A0/0000029</t>
  </si>
  <si>
    <t>40036298</t>
  </si>
  <si>
    <t>2022/A0/0000150</t>
  </si>
  <si>
    <t>2022/150</t>
  </si>
  <si>
    <t>40053667</t>
  </si>
  <si>
    <t>2022/A0/0000208</t>
  </si>
  <si>
    <t>2022/208</t>
  </si>
  <si>
    <t>83</t>
  </si>
  <si>
    <t>Z9E358A1F3</t>
  </si>
  <si>
    <t>2022/A0/0000207</t>
  </si>
  <si>
    <t>2022/207</t>
  </si>
  <si>
    <t>22410002719</t>
  </si>
  <si>
    <t>ZDA35FE662</t>
  </si>
  <si>
    <t>2022/A0/0000288</t>
  </si>
  <si>
    <t>2022/288</t>
  </si>
  <si>
    <t>816</t>
  </si>
  <si>
    <t>ZB835BCDEC</t>
  </si>
  <si>
    <t>2022/A0/0000192</t>
  </si>
  <si>
    <t>2022/192</t>
  </si>
  <si>
    <t>KINEMED S.R.L.</t>
  </si>
  <si>
    <t>1/577</t>
  </si>
  <si>
    <t>Z1C359D12C</t>
  </si>
  <si>
    <t>2022/A0/0000205</t>
  </si>
  <si>
    <t>2022/205</t>
  </si>
  <si>
    <t>1/578</t>
  </si>
  <si>
    <t>2022/A0/0000238</t>
  </si>
  <si>
    <t>2022/238</t>
  </si>
  <si>
    <t>2883/FPA</t>
  </si>
  <si>
    <t>2022/A0/0000216</t>
  </si>
  <si>
    <t>2022/216</t>
  </si>
  <si>
    <t>0000041/PA</t>
  </si>
  <si>
    <t>ZCA36019F5</t>
  </si>
  <si>
    <t>2022/A0/0000275</t>
  </si>
  <si>
    <t>2022/275</t>
  </si>
  <si>
    <t>A20020221000010650</t>
  </si>
  <si>
    <t>2022/A0/0000199</t>
  </si>
  <si>
    <t>2022/199</t>
  </si>
  <si>
    <t>0000079/22PA</t>
  </si>
  <si>
    <t>Z6D35C0C11</t>
  </si>
  <si>
    <t>2022/A0/0000188</t>
  </si>
  <si>
    <t>2022/188</t>
  </si>
  <si>
    <t>42/2022-PA</t>
  </si>
  <si>
    <t>Z5B358AB58</t>
  </si>
  <si>
    <t>2022/A0/0000138</t>
  </si>
  <si>
    <t>2022/138</t>
  </si>
  <si>
    <t>031520/2022/V1</t>
  </si>
  <si>
    <t>2022/A0/0000227</t>
  </si>
  <si>
    <t>2022/227</t>
  </si>
  <si>
    <t>031518/2022/V1</t>
  </si>
  <si>
    <t>2022/A0/0000228</t>
  </si>
  <si>
    <t>2022/228</t>
  </si>
  <si>
    <t>031519/2022/V1</t>
  </si>
  <si>
    <t>2022/A0/0000229</t>
  </si>
  <si>
    <t>2022/229</t>
  </si>
  <si>
    <t>P/0000034/22</t>
  </si>
  <si>
    <t>2022/A0/0000139</t>
  </si>
  <si>
    <t>2022/139</t>
  </si>
  <si>
    <t>P/0000033/22</t>
  </si>
  <si>
    <t>Z37352928A</t>
  </si>
  <si>
    <t>2022/A0/0000140</t>
  </si>
  <si>
    <t>2022/140</t>
  </si>
  <si>
    <t>P/0000032/22</t>
  </si>
  <si>
    <t>2022/A0/0000141</t>
  </si>
  <si>
    <t>2022/141</t>
  </si>
  <si>
    <t>P/0000031/22</t>
  </si>
  <si>
    <t>ZA9352D87C</t>
  </si>
  <si>
    <t>2022/A0/0000143</t>
  </si>
  <si>
    <t>2022/143</t>
  </si>
  <si>
    <t>P/0000029/22</t>
  </si>
  <si>
    <t>ZC5322DB21</t>
  </si>
  <si>
    <t>2022/A0/0000144</t>
  </si>
  <si>
    <t>2022/144</t>
  </si>
  <si>
    <t>P/0000030/22</t>
  </si>
  <si>
    <t>ZBC352B954</t>
  </si>
  <si>
    <t>2022/A0/0000145</t>
  </si>
  <si>
    <t>2022/145</t>
  </si>
  <si>
    <t>P/0000036/22</t>
  </si>
  <si>
    <t>2022/A0/0000230</t>
  </si>
  <si>
    <t>2022/230</t>
  </si>
  <si>
    <t>P/0000037/22</t>
  </si>
  <si>
    <t>2022/A0/0000231</t>
  </si>
  <si>
    <t>2022/231</t>
  </si>
  <si>
    <t>3/75</t>
  </si>
  <si>
    <t>Z0F356C32D</t>
  </si>
  <si>
    <t>2022/A0/0000193</t>
  </si>
  <si>
    <t>2022/193</t>
  </si>
  <si>
    <t>NETPOLARIS S.R.L.</t>
  </si>
  <si>
    <t>251</t>
  </si>
  <si>
    <t>ZEE316F4DD</t>
  </si>
  <si>
    <t>2022/A0/0000181</t>
  </si>
  <si>
    <t>2022/181</t>
  </si>
  <si>
    <t>250</t>
  </si>
  <si>
    <t>2022/A0/0000182</t>
  </si>
  <si>
    <t>2022/182</t>
  </si>
  <si>
    <t>249</t>
  </si>
  <si>
    <t>2022/A0/0000183</t>
  </si>
  <si>
    <t>2022/183</t>
  </si>
  <si>
    <t>SCALZO CLAUDIO</t>
  </si>
  <si>
    <t>1-pa</t>
  </si>
  <si>
    <t>Z7F364150A</t>
  </si>
  <si>
    <t>2022/A0/0000322</t>
  </si>
  <si>
    <t>2022/322</t>
  </si>
  <si>
    <t xml:space="preserve">BI ESSE FORNITURE S.P.A. </t>
  </si>
  <si>
    <t>2022/4625/A</t>
  </si>
  <si>
    <t>ZE63640F77</t>
  </si>
  <si>
    <t>2022/A0/0000281</t>
  </si>
  <si>
    <t>2022/281</t>
  </si>
  <si>
    <t>40196217</t>
  </si>
  <si>
    <t>2022/A0/0000316</t>
  </si>
  <si>
    <t>2022/316</t>
  </si>
  <si>
    <t>40192054</t>
  </si>
  <si>
    <t>2022/A0/0000317</t>
  </si>
  <si>
    <t>2022/317</t>
  </si>
  <si>
    <t>2220044632</t>
  </si>
  <si>
    <t>2022/A0/0000223</t>
  </si>
  <si>
    <t>2022/223</t>
  </si>
  <si>
    <t>2220044633</t>
  </si>
  <si>
    <t>2022/A0/0000224</t>
  </si>
  <si>
    <t>2022/224</t>
  </si>
  <si>
    <t>2220044631</t>
  </si>
  <si>
    <t>2022/A0/0000225</t>
  </si>
  <si>
    <t>2022/225</t>
  </si>
  <si>
    <t>2220044636</t>
  </si>
  <si>
    <t>2022/A1/0000042</t>
  </si>
  <si>
    <t>2220044635</t>
  </si>
  <si>
    <t>2022/A1/0000043</t>
  </si>
  <si>
    <t>2022/43</t>
  </si>
  <si>
    <t>2220044634</t>
  </si>
  <si>
    <t>2022/A1/0000044</t>
  </si>
  <si>
    <t>2022/44</t>
  </si>
  <si>
    <t>2220044630</t>
  </si>
  <si>
    <t>2022/A1/0000045</t>
  </si>
  <si>
    <t>221900888058</t>
  </si>
  <si>
    <t>2022/A0/0000249</t>
  </si>
  <si>
    <t>2022/249</t>
  </si>
  <si>
    <t>221900888059</t>
  </si>
  <si>
    <t>2022/A0/0000250</t>
  </si>
  <si>
    <t>2022/250</t>
  </si>
  <si>
    <t>2022e000005011</t>
  </si>
  <si>
    <t>ZE736153AE</t>
  </si>
  <si>
    <t>2022/A0/0000329</t>
  </si>
  <si>
    <t>2022/329</t>
  </si>
  <si>
    <t>2040/220008275</t>
  </si>
  <si>
    <t>Z1035B7F4E</t>
  </si>
  <si>
    <t>2022/A0/0000201</t>
  </si>
  <si>
    <t>2022/201</t>
  </si>
  <si>
    <t>2040/220008274</t>
  </si>
  <si>
    <t>2022/A0/0000202</t>
  </si>
  <si>
    <t>2022/202</t>
  </si>
  <si>
    <t>2040/220007256</t>
  </si>
  <si>
    <t>ZBF35845DB</t>
  </si>
  <si>
    <t>2022/A0/0000203</t>
  </si>
  <si>
    <t>2022/203</t>
  </si>
  <si>
    <t>2040/220007758</t>
  </si>
  <si>
    <t>ZA435CF77F</t>
  </si>
  <si>
    <t>2022/A0/0000215</t>
  </si>
  <si>
    <t>2022/215</t>
  </si>
  <si>
    <t>2040/220009161</t>
  </si>
  <si>
    <t>2022/A0/0000220</t>
  </si>
  <si>
    <t>2022/220</t>
  </si>
  <si>
    <t>220918829</t>
  </si>
  <si>
    <t>2022/A0/0000283</t>
  </si>
  <si>
    <t>2022/283</t>
  </si>
  <si>
    <t xml:space="preserve">FORMEL SRL </t>
  </si>
  <si>
    <t>2022-765</t>
  </si>
  <si>
    <t>Z8836177D8</t>
  </si>
  <si>
    <t>2022/A0/0000277</t>
  </si>
  <si>
    <t>2022/277</t>
  </si>
  <si>
    <t>390</t>
  </si>
  <si>
    <t>Z3D36D4024</t>
  </si>
  <si>
    <t>2022/A0/0000346</t>
  </si>
  <si>
    <t>2022/346</t>
  </si>
  <si>
    <t>SOFTAGILE SRL</t>
  </si>
  <si>
    <t>410</t>
  </si>
  <si>
    <t>ZBF36F8939</t>
  </si>
  <si>
    <t>2022/A0/0000373</t>
  </si>
  <si>
    <t>2022/373</t>
  </si>
  <si>
    <t>N50185</t>
  </si>
  <si>
    <t>2022/A0/0000347</t>
  </si>
  <si>
    <t>2022/347</t>
  </si>
  <si>
    <t>7600075266</t>
  </si>
  <si>
    <t>2022/A0/0000273</t>
  </si>
  <si>
    <t>2022/273</t>
  </si>
  <si>
    <t>7600075267</t>
  </si>
  <si>
    <t>ZB23624356</t>
  </si>
  <si>
    <t>2022/A0/0000274</t>
  </si>
  <si>
    <t>2022/274</t>
  </si>
  <si>
    <t>7600071504</t>
  </si>
  <si>
    <t>783388780E</t>
  </si>
  <si>
    <t>2022/A0/0000092</t>
  </si>
  <si>
    <t>2022/92</t>
  </si>
  <si>
    <t>2022/A0/0000093</t>
  </si>
  <si>
    <t>2022/93</t>
  </si>
  <si>
    <t>3229002350</t>
  </si>
  <si>
    <t>2022/A0/0000191</t>
  </si>
  <si>
    <t>2022/191</t>
  </si>
  <si>
    <t>3229003415</t>
  </si>
  <si>
    <t>9187499405</t>
  </si>
  <si>
    <t>2022/A0/0000252</t>
  </si>
  <si>
    <t>2022/252</t>
  </si>
  <si>
    <t>7X02015833</t>
  </si>
  <si>
    <t>2022/A0/0000349</t>
  </si>
  <si>
    <t>2022/349</t>
  </si>
  <si>
    <t>438</t>
  </si>
  <si>
    <t>ZB236FEF9C</t>
  </si>
  <si>
    <t>2022/A0/0000391</t>
  </si>
  <si>
    <t>2022/391</t>
  </si>
  <si>
    <t>2278003700</t>
  </si>
  <si>
    <t>ZB635EB97B</t>
  </si>
  <si>
    <t>2022/A1/0000046</t>
  </si>
  <si>
    <t>2022/46</t>
  </si>
  <si>
    <t>0/662</t>
  </si>
  <si>
    <t>2022/A0/0000213</t>
  </si>
  <si>
    <t>2022/213</t>
  </si>
  <si>
    <t>0/753</t>
  </si>
  <si>
    <t>2022/A0/0000245</t>
  </si>
  <si>
    <t>2022/245</t>
  </si>
  <si>
    <t>2022/A0/0000204</t>
  </si>
  <si>
    <t>2022/204</t>
  </si>
  <si>
    <t>7-001</t>
  </si>
  <si>
    <t>2022/A0/0000296</t>
  </si>
  <si>
    <t>2022/296</t>
  </si>
  <si>
    <t xml:space="preserve">G.S. DI CHAVEZ GERTRUDIS IMPRESA EDILE </t>
  </si>
  <si>
    <t>17/2022</t>
  </si>
  <si>
    <t>Z3B3594289</t>
  </si>
  <si>
    <t>2022/A2/0000002</t>
  </si>
  <si>
    <t>2022/2</t>
  </si>
  <si>
    <t>0114050007450</t>
  </si>
  <si>
    <t>2022/A0/0000295</t>
  </si>
  <si>
    <t>2022/295</t>
  </si>
  <si>
    <t>46/PA</t>
  </si>
  <si>
    <t>Z5535B0D8A</t>
  </si>
  <si>
    <t>2022/A0/0000247</t>
  </si>
  <si>
    <t>2022/247</t>
  </si>
  <si>
    <t>44/PA</t>
  </si>
  <si>
    <t>2022/A0/0000248</t>
  </si>
  <si>
    <t>2022/248</t>
  </si>
  <si>
    <t>123/01</t>
  </si>
  <si>
    <t>Z8C35C4863</t>
  </si>
  <si>
    <t>2022/A0/0000290</t>
  </si>
  <si>
    <t>2022/290</t>
  </si>
  <si>
    <t>252 S1</t>
  </si>
  <si>
    <t>2022/A0/0000287</t>
  </si>
  <si>
    <t>2022/287</t>
  </si>
  <si>
    <t>22410003456</t>
  </si>
  <si>
    <t>Z533689AE1</t>
  </si>
  <si>
    <t>2022/A0/0000330</t>
  </si>
  <si>
    <t>2022/330</t>
  </si>
  <si>
    <t>876</t>
  </si>
  <si>
    <t>2022/A0/0000266</t>
  </si>
  <si>
    <t>2022/266</t>
  </si>
  <si>
    <t>1/903</t>
  </si>
  <si>
    <t>ZAA35B0513</t>
  </si>
  <si>
    <t>2022/A0/0000239</t>
  </si>
  <si>
    <t>2022/239</t>
  </si>
  <si>
    <t>3498/FPA</t>
  </si>
  <si>
    <t>2022/A0/0000251</t>
  </si>
  <si>
    <t>2022/251</t>
  </si>
  <si>
    <t>3849/FPA</t>
  </si>
  <si>
    <t>2022/A0/0000278</t>
  </si>
  <si>
    <t>2022/278</t>
  </si>
  <si>
    <t>3918/FPA</t>
  </si>
  <si>
    <t>2022/A0/0000279</t>
  </si>
  <si>
    <t>2022/279</t>
  </si>
  <si>
    <t>3917/FPA</t>
  </si>
  <si>
    <t>ZE035DC9CD</t>
  </si>
  <si>
    <t>2022/A0/0000280</t>
  </si>
  <si>
    <t>2022/280</t>
  </si>
  <si>
    <t>LAVALDIVARA SRL</t>
  </si>
  <si>
    <t>4/21</t>
  </si>
  <si>
    <t>ZBF3370B4F</t>
  </si>
  <si>
    <t>2022/A0/0000263</t>
  </si>
  <si>
    <t>2022/263</t>
  </si>
  <si>
    <t>4/20</t>
  </si>
  <si>
    <t>2022/A0/0000264</t>
  </si>
  <si>
    <t>2022/264</t>
  </si>
  <si>
    <t>4/39</t>
  </si>
  <si>
    <t>2022/A0/0000357</t>
  </si>
  <si>
    <t>2022/357</t>
  </si>
  <si>
    <t>000201 C-D</t>
  </si>
  <si>
    <t>2022/A0/0000310</t>
  </si>
  <si>
    <t>2022/310</t>
  </si>
  <si>
    <t>868/2022/PA</t>
  </si>
  <si>
    <t>Z3D360A470</t>
  </si>
  <si>
    <t>2022/A0/0000256</t>
  </si>
  <si>
    <t>2022/256</t>
  </si>
  <si>
    <t>01116</t>
  </si>
  <si>
    <t>Z9535FF038</t>
  </si>
  <si>
    <t>2022/A0/0000246</t>
  </si>
  <si>
    <t>2022/246</t>
  </si>
  <si>
    <t>49/PA</t>
  </si>
  <si>
    <t>2022/A1/0000035</t>
  </si>
  <si>
    <t>2022/35</t>
  </si>
  <si>
    <t>306</t>
  </si>
  <si>
    <t>2022/A0/0000200</t>
  </si>
  <si>
    <t>2022/200</t>
  </si>
  <si>
    <t>307</t>
  </si>
  <si>
    <t>2022/A0/0000214</t>
  </si>
  <si>
    <t>2022/214</t>
  </si>
  <si>
    <t>0000036/PA</t>
  </si>
  <si>
    <t>2022/A0/0000226</t>
  </si>
  <si>
    <t>2022/226</t>
  </si>
  <si>
    <t>0000040/PA</t>
  </si>
  <si>
    <t>ZD8360AED7</t>
  </si>
  <si>
    <t>2022/A0/0000276</t>
  </si>
  <si>
    <t>2022/276</t>
  </si>
  <si>
    <t>042221/2022/V1</t>
  </si>
  <si>
    <t>2022/A0/0000265</t>
  </si>
  <si>
    <t>2022/265</t>
  </si>
  <si>
    <t>FTV-STO-22/0159</t>
  </si>
  <si>
    <t>ZD236191AC</t>
  </si>
  <si>
    <t>2022/A0/0000257</t>
  </si>
  <si>
    <t>2022/257</t>
  </si>
  <si>
    <t>FTV-STO-22/0157</t>
  </si>
  <si>
    <t>ZA534D070E</t>
  </si>
  <si>
    <t>2022/A0/0000258</t>
  </si>
  <si>
    <t>2022/258</t>
  </si>
  <si>
    <t>P/0000027/22</t>
  </si>
  <si>
    <t>2022/A0/0000136</t>
  </si>
  <si>
    <t>2022/136</t>
  </si>
  <si>
    <t>P/0000039/22</t>
  </si>
  <si>
    <t>ZC13541CA0</t>
  </si>
  <si>
    <t>2022/A0/0000304</t>
  </si>
  <si>
    <t>2022/304</t>
  </si>
  <si>
    <t>P/0000040/22</t>
  </si>
  <si>
    <t>2022/A0/0000305</t>
  </si>
  <si>
    <t>2022/305</t>
  </si>
  <si>
    <t>3-128</t>
  </si>
  <si>
    <t>2022/A0/0000253</t>
  </si>
  <si>
    <t>2022/253</t>
  </si>
  <si>
    <t>A011359633</t>
  </si>
  <si>
    <t>2022/A0/0000390</t>
  </si>
  <si>
    <t>2022/390</t>
  </si>
  <si>
    <t>FPA 4/22</t>
  </si>
  <si>
    <t>2022/A0/0000261</t>
  </si>
  <si>
    <t>2022/261</t>
  </si>
  <si>
    <t>2022/A0/0000262</t>
  </si>
  <si>
    <t>2022/262</t>
  </si>
  <si>
    <t>221901098275</t>
  </si>
  <si>
    <t>2022/A0/0000300</t>
  </si>
  <si>
    <t>2022/300</t>
  </si>
  <si>
    <t>221901098276</t>
  </si>
  <si>
    <t>2022/A0/0000301</t>
  </si>
  <si>
    <t>2022/301</t>
  </si>
  <si>
    <t>2220059902</t>
  </si>
  <si>
    <t>2022/A0/0000306</t>
  </si>
  <si>
    <t>2022/306</t>
  </si>
  <si>
    <t>2220059904</t>
  </si>
  <si>
    <t>2022/A0/0000307</t>
  </si>
  <si>
    <t>2022/307</t>
  </si>
  <si>
    <t>2220059903</t>
  </si>
  <si>
    <t>2022/A0/0000312</t>
  </si>
  <si>
    <t>2022/312</t>
  </si>
  <si>
    <t>2220059906</t>
  </si>
  <si>
    <t>2022/A1/0000048</t>
  </si>
  <si>
    <t>2220059901</t>
  </si>
  <si>
    <t>2022/A1/0000049</t>
  </si>
  <si>
    <t>2022/49</t>
  </si>
  <si>
    <t>2220059907</t>
  </si>
  <si>
    <t>2022/A1/0000050</t>
  </si>
  <si>
    <t>2022/50</t>
  </si>
  <si>
    <t>2220059905</t>
  </si>
  <si>
    <t>2022/A1/0000051</t>
  </si>
  <si>
    <t>2022/A0/0000445</t>
  </si>
  <si>
    <t>2022/445</t>
  </si>
  <si>
    <t>2022/A0/0000446</t>
  </si>
  <si>
    <t>2022/446</t>
  </si>
  <si>
    <t>2022/A0/0000447</t>
  </si>
  <si>
    <t>2022/447</t>
  </si>
  <si>
    <t>2524/00</t>
  </si>
  <si>
    <t>ZB736235FA</t>
  </si>
  <si>
    <t>2022/A0/0000292</t>
  </si>
  <si>
    <t>2022/292</t>
  </si>
  <si>
    <t>221251097</t>
  </si>
  <si>
    <t>2022/A0/0000401</t>
  </si>
  <si>
    <t>2022/401</t>
  </si>
  <si>
    <t>0220020220001109500</t>
  </si>
  <si>
    <t>2022/A1/0000041</t>
  </si>
  <si>
    <t>2022/41</t>
  </si>
  <si>
    <t>3229003863</t>
  </si>
  <si>
    <t>2022/A0/0000269</t>
  </si>
  <si>
    <t>2022/269</t>
  </si>
  <si>
    <t>3229003551</t>
  </si>
  <si>
    <t>2022/A0/0000286</t>
  </si>
  <si>
    <t>2022/286</t>
  </si>
  <si>
    <t>N51327</t>
  </si>
  <si>
    <t>2022/A0/0000408</t>
  </si>
  <si>
    <t>2022/408</t>
  </si>
  <si>
    <t>22G9-000644</t>
  </si>
  <si>
    <t>Z6135C6018</t>
  </si>
  <si>
    <t>2022/A0/0000303</t>
  </si>
  <si>
    <t>2022/303</t>
  </si>
  <si>
    <t>pa-000006</t>
  </si>
  <si>
    <t>2022/A0/0000323</t>
  </si>
  <si>
    <t>2022/323</t>
  </si>
  <si>
    <t>0/994</t>
  </si>
  <si>
    <t>2022/A0/0000314</t>
  </si>
  <si>
    <t>2022/314</t>
  </si>
  <si>
    <t>ZA1360ADBE</t>
  </si>
  <si>
    <t>2022/A0/0000334</t>
  </si>
  <si>
    <t>2022/334</t>
  </si>
  <si>
    <t>0004/EL</t>
  </si>
  <si>
    <t>2022/A0/0000267</t>
  </si>
  <si>
    <t>2022/267</t>
  </si>
  <si>
    <t>387</t>
  </si>
  <si>
    <t>ZBD34C5241</t>
  </si>
  <si>
    <t>2022/A0/0000302</t>
  </si>
  <si>
    <t>2022/302</t>
  </si>
  <si>
    <t>33-2022</t>
  </si>
  <si>
    <t>ZAF36BCCE0</t>
  </si>
  <si>
    <t>2022/A1/0000056</t>
  </si>
  <si>
    <t>E-430</t>
  </si>
  <si>
    <t>ZD9365F828</t>
  </si>
  <si>
    <t>2022/A0/0000327</t>
  </si>
  <si>
    <t>2022/327</t>
  </si>
  <si>
    <t>9-001</t>
  </si>
  <si>
    <t>2022/A0/0000328</t>
  </si>
  <si>
    <t>2022/328</t>
  </si>
  <si>
    <t>7600077334</t>
  </si>
  <si>
    <t>ZDB3663677</t>
  </si>
  <si>
    <t>2022/A0/0000379</t>
  </si>
  <si>
    <t>2022/379</t>
  </si>
  <si>
    <t>0114050009395</t>
  </si>
  <si>
    <t>2022/A0/0000358</t>
  </si>
  <si>
    <t>2022/358</t>
  </si>
  <si>
    <t>62/PA</t>
  </si>
  <si>
    <t>Z6F36214D8</t>
  </si>
  <si>
    <t>2022/A0/0000331</t>
  </si>
  <si>
    <t>2022/331</t>
  </si>
  <si>
    <t>57/PA</t>
  </si>
  <si>
    <t>2022/A0/0000332</t>
  </si>
  <si>
    <t>2022/332</t>
  </si>
  <si>
    <t>26538/F/22</t>
  </si>
  <si>
    <t>Z84360B2AC</t>
  </si>
  <si>
    <t>2022/A0/0000343</t>
  </si>
  <si>
    <t>2022/343</t>
  </si>
  <si>
    <t>000154/PA</t>
  </si>
  <si>
    <t>Z09365778A</t>
  </si>
  <si>
    <t>2022/A0/0000341</t>
  </si>
  <si>
    <t>2022/341</t>
  </si>
  <si>
    <t>FPA 6/22</t>
  </si>
  <si>
    <t>2022/A0/0000428</t>
  </si>
  <si>
    <t>2022/428</t>
  </si>
  <si>
    <t>282/S1</t>
  </si>
  <si>
    <t>2022/A0/0000298</t>
  </si>
  <si>
    <t>2022/298</t>
  </si>
  <si>
    <t>34/2022SP</t>
  </si>
  <si>
    <t>Z5D355B8EC</t>
  </si>
  <si>
    <t>2022/A0/0000338</t>
  </si>
  <si>
    <t>2022/338</t>
  </si>
  <si>
    <t>299</t>
  </si>
  <si>
    <t>Z03368E662</t>
  </si>
  <si>
    <t>2022/A0/0000315</t>
  </si>
  <si>
    <t>2022/315</t>
  </si>
  <si>
    <t>40073394</t>
  </si>
  <si>
    <t>2022/A0/0000270</t>
  </si>
  <si>
    <t>2022/270</t>
  </si>
  <si>
    <t>40088211</t>
  </si>
  <si>
    <t>2022/A0/0000337</t>
  </si>
  <si>
    <t>2022/337</t>
  </si>
  <si>
    <t>134</t>
  </si>
  <si>
    <t>Z0B363F8B7</t>
  </si>
  <si>
    <t>2022/A0/0000268</t>
  </si>
  <si>
    <t>2022/268</t>
  </si>
  <si>
    <t>1542</t>
  </si>
  <si>
    <t>Z5A368A2A6</t>
  </si>
  <si>
    <t>2022/A0/0000318</t>
  </si>
  <si>
    <t>2022/318</t>
  </si>
  <si>
    <t>4/51</t>
  </si>
  <si>
    <t>2022/A0/0000355</t>
  </si>
  <si>
    <t>2022/355</t>
  </si>
  <si>
    <t>4/64</t>
  </si>
  <si>
    <t>2022/A0/0000397</t>
  </si>
  <si>
    <t>2022/397</t>
  </si>
  <si>
    <t>000251-1C D</t>
  </si>
  <si>
    <t>Z2436810B6</t>
  </si>
  <si>
    <t>2022/A0/0000344</t>
  </si>
  <si>
    <t>2022/344</t>
  </si>
  <si>
    <t>001257</t>
  </si>
  <si>
    <t>Z0E36449EC</t>
  </si>
  <si>
    <t>2022/A0/0000293</t>
  </si>
  <si>
    <t>2022/293</t>
  </si>
  <si>
    <t>001258</t>
  </si>
  <si>
    <t>2022/A0/0000308</t>
  </si>
  <si>
    <t>2022/308</t>
  </si>
  <si>
    <t>001474</t>
  </si>
  <si>
    <t>Z7C368A8DF</t>
  </si>
  <si>
    <t>2022/A0/0000321</t>
  </si>
  <si>
    <t>2022/321</t>
  </si>
  <si>
    <t>2040/220012364</t>
  </si>
  <si>
    <t>Z103640CB1</t>
  </si>
  <si>
    <t>2022/A0/0000297</t>
  </si>
  <si>
    <t>2022/297</t>
  </si>
  <si>
    <t>2040/220012267</t>
  </si>
  <si>
    <t>2022/A0/0000309</t>
  </si>
  <si>
    <t>2022/309</t>
  </si>
  <si>
    <t>2040-220013578</t>
  </si>
  <si>
    <t>Z0E3676EE3</t>
  </si>
  <si>
    <t>2022/A0/0000325</t>
  </si>
  <si>
    <t>2022/325</t>
  </si>
  <si>
    <t>2040-220013577</t>
  </si>
  <si>
    <t>Z333677009</t>
  </si>
  <si>
    <t>2022/A0/0000326</t>
  </si>
  <si>
    <t>2022/326</t>
  </si>
  <si>
    <t>2040/220016428</t>
  </si>
  <si>
    <t>2022/A0/0000366</t>
  </si>
  <si>
    <t>2022/366</t>
  </si>
  <si>
    <t>382</t>
  </si>
  <si>
    <t>2022/A0/0000271</t>
  </si>
  <si>
    <t>2022/271</t>
  </si>
  <si>
    <t>383</t>
  </si>
  <si>
    <t>2022/A0/0000272</t>
  </si>
  <si>
    <t>2022/272</t>
  </si>
  <si>
    <t>2022/A0/0000285</t>
  </si>
  <si>
    <t>2022/285</t>
  </si>
  <si>
    <t>0000115/22PA</t>
  </si>
  <si>
    <t>Z5F3623E9D</t>
  </si>
  <si>
    <t>2022/A0/0000289</t>
  </si>
  <si>
    <t>2022/289</t>
  </si>
  <si>
    <t>053321/2022/V1</t>
  </si>
  <si>
    <t>2022/A0/0000371</t>
  </si>
  <si>
    <t>2022/371</t>
  </si>
  <si>
    <t>FTV-STO-22/0199</t>
  </si>
  <si>
    <t>Z1B34D071E</t>
  </si>
  <si>
    <t>2022/A0/0000319</t>
  </si>
  <si>
    <t>2022/319</t>
  </si>
  <si>
    <t>P/0000044/22</t>
  </si>
  <si>
    <t>2022/A0/0000350</t>
  </si>
  <si>
    <t>2022/350</t>
  </si>
  <si>
    <t>P/0000045/22</t>
  </si>
  <si>
    <t>2022/A0/0000351</t>
  </si>
  <si>
    <t>2022/351</t>
  </si>
  <si>
    <t>P/0000041/22</t>
  </si>
  <si>
    <t>2022/A0/0000352</t>
  </si>
  <si>
    <t>2022/352</t>
  </si>
  <si>
    <t>P/0000043/22</t>
  </si>
  <si>
    <t>Z673654561</t>
  </si>
  <si>
    <t>2022/A0/0000353</t>
  </si>
  <si>
    <t>2022/353</t>
  </si>
  <si>
    <t>P/0000042/22</t>
  </si>
  <si>
    <t>2022/A0/0000370</t>
  </si>
  <si>
    <t>2022/370</t>
  </si>
  <si>
    <t>3/168</t>
  </si>
  <si>
    <t>2022/A0/0000320</t>
  </si>
  <si>
    <t>2022/320</t>
  </si>
  <si>
    <t xml:space="preserve">ORLANDO PROF. PAOLO </t>
  </si>
  <si>
    <t>Z453517127</t>
  </si>
  <si>
    <t>2022/A0/0000484</t>
  </si>
  <si>
    <t>2022/484</t>
  </si>
  <si>
    <t>2022a000001080</t>
  </si>
  <si>
    <t>2022/A0/0000448</t>
  </si>
  <si>
    <t>2022/448</t>
  </si>
  <si>
    <t>37/2022SP</t>
  </si>
  <si>
    <t>Z7435E535F</t>
  </si>
  <si>
    <t>2022/A0/0000360</t>
  </si>
  <si>
    <t>2022/360</t>
  </si>
  <si>
    <t>000248 1C D</t>
  </si>
  <si>
    <t>Z98365D7EE</t>
  </si>
  <si>
    <t>2022/A0/0000345</t>
  </si>
  <si>
    <t>2022/345</t>
  </si>
  <si>
    <t>36512200003152</t>
  </si>
  <si>
    <t>2022/A0/0000387</t>
  </si>
  <si>
    <t>2022/387</t>
  </si>
  <si>
    <t>36512200000799</t>
  </si>
  <si>
    <t>2022/A0/0000388</t>
  </si>
  <si>
    <t>2022/388</t>
  </si>
  <si>
    <t>36512200004695</t>
  </si>
  <si>
    <t>2022/A1/0000057</t>
  </si>
  <si>
    <t>2022/57</t>
  </si>
  <si>
    <t>36512200004694</t>
  </si>
  <si>
    <t>2022/A1/0000058</t>
  </si>
  <si>
    <t>2022BG001164495</t>
  </si>
  <si>
    <t>2022/A0/0000383</t>
  </si>
  <si>
    <t>2022/383</t>
  </si>
  <si>
    <t>2022BG001164494</t>
  </si>
  <si>
    <t>2022/A0/0000384</t>
  </si>
  <si>
    <t>2022/384</t>
  </si>
  <si>
    <t>2220077355</t>
  </si>
  <si>
    <t>2022/A0/0000367</t>
  </si>
  <si>
    <t>2022/367</t>
  </si>
  <si>
    <t>2220077354</t>
  </si>
  <si>
    <t>2022/A0/0000368</t>
  </si>
  <si>
    <t>2022/368</t>
  </si>
  <si>
    <t>2220077353</t>
  </si>
  <si>
    <t>2022/A0/0000369</t>
  </si>
  <si>
    <t>2022/369</t>
  </si>
  <si>
    <t>2220077352</t>
  </si>
  <si>
    <t>2022/A1/0000052</t>
  </si>
  <si>
    <t>2220077357</t>
  </si>
  <si>
    <t>2022/A1/0000053</t>
  </si>
  <si>
    <t>2220077356</t>
  </si>
  <si>
    <t>2022/A1/0000054</t>
  </si>
  <si>
    <t>2022/54</t>
  </si>
  <si>
    <t>2220077358</t>
  </si>
  <si>
    <t>2022/A1/0000055</t>
  </si>
  <si>
    <t>2022/55</t>
  </si>
  <si>
    <t>A20020221000023898</t>
  </si>
  <si>
    <t>2022/A0/0000410</t>
  </si>
  <si>
    <t>2022/410</t>
  </si>
  <si>
    <t>44</t>
  </si>
  <si>
    <t>ZAE347E2C0</t>
  </si>
  <si>
    <t>2022/A0/0000396</t>
  </si>
  <si>
    <t>2022/396</t>
  </si>
  <si>
    <t xml:space="preserve">EASY MEDICAL PRO SRL.S </t>
  </si>
  <si>
    <t>167</t>
  </si>
  <si>
    <t>ZA6367DB82</t>
  </si>
  <si>
    <t>2022/A0/0000313</t>
  </si>
  <si>
    <t>2022/313</t>
  </si>
  <si>
    <t>N53032</t>
  </si>
  <si>
    <t>2022/A0/0000464</t>
  </si>
  <si>
    <t>2022/464</t>
  </si>
  <si>
    <t>000117/PA</t>
  </si>
  <si>
    <t>Z7E360CC82</t>
  </si>
  <si>
    <t>2022/A0/0000254</t>
  </si>
  <si>
    <t>2022/254</t>
  </si>
  <si>
    <t>7600073291</t>
  </si>
  <si>
    <t>2022/A0/0000210</t>
  </si>
  <si>
    <t>2022/210</t>
  </si>
  <si>
    <t>7600077333</t>
  </si>
  <si>
    <t>2022/A0/0000380</t>
  </si>
  <si>
    <t>2022/380</t>
  </si>
  <si>
    <t>7600078186</t>
  </si>
  <si>
    <t>Z1B36B7FBA</t>
  </si>
  <si>
    <t>2022/A0/0000430</t>
  </si>
  <si>
    <t>2022/430</t>
  </si>
  <si>
    <t>7600078185</t>
  </si>
  <si>
    <t>2022/A0/0000434</t>
  </si>
  <si>
    <t>2022/434</t>
  </si>
  <si>
    <t>3229004677</t>
  </si>
  <si>
    <t>2022/A0/0000333</t>
  </si>
  <si>
    <t>2022/333</t>
  </si>
  <si>
    <t>3229004516</t>
  </si>
  <si>
    <t>2022/A0/0000342</t>
  </si>
  <si>
    <t>2022/342</t>
  </si>
  <si>
    <t>PA/0000007</t>
  </si>
  <si>
    <t>2022/A0/0000348</t>
  </si>
  <si>
    <t>2022/348</t>
  </si>
  <si>
    <t>0/1185</t>
  </si>
  <si>
    <t>2022/A0/0000377</t>
  </si>
  <si>
    <t>2022/377</t>
  </si>
  <si>
    <t>69/FE</t>
  </si>
  <si>
    <t>2022/A0/0000385</t>
  </si>
  <si>
    <t>2022/385</t>
  </si>
  <si>
    <t>0007/EL</t>
  </si>
  <si>
    <t>2022/A0/0000365</t>
  </si>
  <si>
    <t>2022/365</t>
  </si>
  <si>
    <t>22-0233-V</t>
  </si>
  <si>
    <t>Z793755083</t>
  </si>
  <si>
    <t>2022/A0/0000461</t>
  </si>
  <si>
    <t>2022/461</t>
  </si>
  <si>
    <t>FT2206-0309</t>
  </si>
  <si>
    <t>2022/A0/0000375</t>
  </si>
  <si>
    <t>2022/375</t>
  </si>
  <si>
    <t>FT2206-0308</t>
  </si>
  <si>
    <t>2022/A0/0000376</t>
  </si>
  <si>
    <t>2022/376</t>
  </si>
  <si>
    <t>ANALISI CLINICHE VALLE SCRIVIA DI PERONI</t>
  </si>
  <si>
    <t>2022/F/387/A</t>
  </si>
  <si>
    <t>ZDA357D875</t>
  </si>
  <si>
    <t>2022/A0/0000374</t>
  </si>
  <si>
    <t>2022/374</t>
  </si>
  <si>
    <t>ZC136847C6</t>
  </si>
  <si>
    <t>2022/A0/0000335</t>
  </si>
  <si>
    <t>2022/335</t>
  </si>
  <si>
    <t>3486/00</t>
  </si>
  <si>
    <t>Z9936AA6B0</t>
  </si>
  <si>
    <t>2022/A0/0000394</t>
  </si>
  <si>
    <t>2022/394</t>
  </si>
  <si>
    <t>0114050011317</t>
  </si>
  <si>
    <t>2022/A0/0000432</t>
  </si>
  <si>
    <t>2022/432</t>
  </si>
  <si>
    <t>0114050012149</t>
  </si>
  <si>
    <t>2022/A0/0000443</t>
  </si>
  <si>
    <t>2022/443</t>
  </si>
  <si>
    <t>0114050012610</t>
  </si>
  <si>
    <t>2022/A0/0000454</t>
  </si>
  <si>
    <t>2022/454</t>
  </si>
  <si>
    <t>00010006875</t>
  </si>
  <si>
    <t>2022/A0/0000378</t>
  </si>
  <si>
    <t>2022/378</t>
  </si>
  <si>
    <t>ZCA367446A</t>
  </si>
  <si>
    <t>2022/A0/0000403</t>
  </si>
  <si>
    <t>2022/403</t>
  </si>
  <si>
    <t>70/PA</t>
  </si>
  <si>
    <t>Z6536BCC8A</t>
  </si>
  <si>
    <t>2022/A0/0000405</t>
  </si>
  <si>
    <t>2022/405</t>
  </si>
  <si>
    <t>72/PA</t>
  </si>
  <si>
    <t>2022/A0/0000406</t>
  </si>
  <si>
    <t>2022/406</t>
  </si>
  <si>
    <t>66/PA</t>
  </si>
  <si>
    <t>2022/A0/0000407</t>
  </si>
  <si>
    <t>2022/407</t>
  </si>
  <si>
    <t>172-01</t>
  </si>
  <si>
    <t>2022/A0/0000389</t>
  </si>
  <si>
    <t>2022/389</t>
  </si>
  <si>
    <t>340/S1</t>
  </si>
  <si>
    <t>2022/A0/0000359</t>
  </si>
  <si>
    <t>2022/359</t>
  </si>
  <si>
    <t>17/2022SP</t>
  </si>
  <si>
    <t>2022/A0/0000234</t>
  </si>
  <si>
    <t>2022/234</t>
  </si>
  <si>
    <t>44/2022SP</t>
  </si>
  <si>
    <t>2022/A0/0000398</t>
  </si>
  <si>
    <t>2022/398</t>
  </si>
  <si>
    <t>40089490</t>
  </si>
  <si>
    <t>2022/A0/0000336</t>
  </si>
  <si>
    <t>2022/336</t>
  </si>
  <si>
    <t>40102539</t>
  </si>
  <si>
    <t>2022/A0/0000382</t>
  </si>
  <si>
    <t>2022/382</t>
  </si>
  <si>
    <t>660/PA</t>
  </si>
  <si>
    <t>2022/A0/0000386</t>
  </si>
  <si>
    <t>2022/386</t>
  </si>
  <si>
    <t>5//PA</t>
  </si>
  <si>
    <t>Z8E3588CF8</t>
  </si>
  <si>
    <t>2022/A0/0000361</t>
  </si>
  <si>
    <t>2022/361</t>
  </si>
  <si>
    <t>4//PA</t>
  </si>
  <si>
    <t>2022/A0/0000362</t>
  </si>
  <si>
    <t>2022/362</t>
  </si>
  <si>
    <t>1117</t>
  </si>
  <si>
    <t>2022/A0/0000363</t>
  </si>
  <si>
    <t>2022/363</t>
  </si>
  <si>
    <t>4979/FPA</t>
  </si>
  <si>
    <t>2022/A0/0000364</t>
  </si>
  <si>
    <t>2022/364</t>
  </si>
  <si>
    <t>5627/FPA</t>
  </si>
  <si>
    <t>2022/A0/0000404</t>
  </si>
  <si>
    <t>2022/404</t>
  </si>
  <si>
    <t>001550</t>
  </si>
  <si>
    <t>Z5D36B2E7D</t>
  </si>
  <si>
    <t>2022/A0/0000372</t>
  </si>
  <si>
    <t>2022/372</t>
  </si>
  <si>
    <t>463</t>
  </si>
  <si>
    <t>2022/A0/0000339</t>
  </si>
  <si>
    <t>2022/339</t>
  </si>
  <si>
    <t>462</t>
  </si>
  <si>
    <t>2022/A0/0000340</t>
  </si>
  <si>
    <t>2022/340</t>
  </si>
  <si>
    <t>57/002</t>
  </si>
  <si>
    <t>ZEB2FD1FC6</t>
  </si>
  <si>
    <t>2022/A0/0000424</t>
  </si>
  <si>
    <t>2022/424</t>
  </si>
  <si>
    <t>53/002</t>
  </si>
  <si>
    <t>2022/A0/0000425</t>
  </si>
  <si>
    <t>2022/425</t>
  </si>
  <si>
    <t>55/002</t>
  </si>
  <si>
    <t>2022/A0/0000426</t>
  </si>
  <si>
    <t>2022/426</t>
  </si>
  <si>
    <t>58/002</t>
  </si>
  <si>
    <t>Z4C364365B</t>
  </si>
  <si>
    <t>2022/A0/0000427</t>
  </si>
  <si>
    <t>2022/427</t>
  </si>
  <si>
    <t>56/002</t>
  </si>
  <si>
    <t>2022/A1/0000059</t>
  </si>
  <si>
    <t>2022/59</t>
  </si>
  <si>
    <t>54/002</t>
  </si>
  <si>
    <t>2022/A1/0000060</t>
  </si>
  <si>
    <t>2022/60</t>
  </si>
  <si>
    <t>P/0000058/22</t>
  </si>
  <si>
    <t>2022/A0/0000411</t>
  </si>
  <si>
    <t>2022/411</t>
  </si>
  <si>
    <t>P/0000059/22</t>
  </si>
  <si>
    <t>2022/A0/0000412</t>
  </si>
  <si>
    <t>2022/412</t>
  </si>
  <si>
    <t>P/0000057/22</t>
  </si>
  <si>
    <t>ZCE352DB98</t>
  </si>
  <si>
    <t>2022/A0/0000413</t>
  </si>
  <si>
    <t>2022/413</t>
  </si>
  <si>
    <t>P/0000054/22</t>
  </si>
  <si>
    <t>2022/A0/0000414</t>
  </si>
  <si>
    <t>2022/414</t>
  </si>
  <si>
    <t>P/0000062/22</t>
  </si>
  <si>
    <t>2022/A0/0000415</t>
  </si>
  <si>
    <t>2022/415</t>
  </si>
  <si>
    <t>P/0000051/22</t>
  </si>
  <si>
    <t>Z3C36CE3B5</t>
  </si>
  <si>
    <t>2022/A0/0000416</t>
  </si>
  <si>
    <t>2022/416</t>
  </si>
  <si>
    <t>P/0000048/22</t>
  </si>
  <si>
    <t>ZAC35CA264</t>
  </si>
  <si>
    <t>2022/A0/0000417</t>
  </si>
  <si>
    <t>2022/417</t>
  </si>
  <si>
    <t>P/0000056/22</t>
  </si>
  <si>
    <t>Z463530851</t>
  </si>
  <si>
    <t>2022/A0/0000420</t>
  </si>
  <si>
    <t>2022/420</t>
  </si>
  <si>
    <t>P/0000053/22</t>
  </si>
  <si>
    <t>2022/A0/0000421</t>
  </si>
  <si>
    <t>2022/421</t>
  </si>
  <si>
    <t>P/0000047/22</t>
  </si>
  <si>
    <t>2022/A0/0000354</t>
  </si>
  <si>
    <t>2022/354</t>
  </si>
  <si>
    <t>3/250</t>
  </si>
  <si>
    <t>2022/A0/0000402</t>
  </si>
  <si>
    <t>2022/402</t>
  </si>
  <si>
    <t>FPA 8/22</t>
  </si>
  <si>
    <t>2022/A0/0000474</t>
  </si>
  <si>
    <t>2022/474</t>
  </si>
  <si>
    <t>7X03313722</t>
  </si>
  <si>
    <t>2022/A0/0000488</t>
  </si>
  <si>
    <t>2022/488</t>
  </si>
  <si>
    <t>AO15242175</t>
  </si>
  <si>
    <t>2022/A0/0000489</t>
  </si>
  <si>
    <t>2022/489</t>
  </si>
  <si>
    <t>2220092739</t>
  </si>
  <si>
    <t>2022/A0/0000439</t>
  </si>
  <si>
    <t>2022/439</t>
  </si>
  <si>
    <t>2220092741</t>
  </si>
  <si>
    <t>2022/A0/0000440</t>
  </si>
  <si>
    <t>2022/440</t>
  </si>
  <si>
    <t>2220092740</t>
  </si>
  <si>
    <t>2022/A0/0000441</t>
  </si>
  <si>
    <t>2022/441</t>
  </si>
  <si>
    <t>2220092744</t>
  </si>
  <si>
    <t>2022/A1/0000061</t>
  </si>
  <si>
    <t>2022/61</t>
  </si>
  <si>
    <t>2220092743</t>
  </si>
  <si>
    <t>2022/A1/0000062</t>
  </si>
  <si>
    <t>2220092738</t>
  </si>
  <si>
    <t>2022/A1/0000063</t>
  </si>
  <si>
    <t>2022/63</t>
  </si>
  <si>
    <t>2220092742</t>
  </si>
  <si>
    <t>2022/A1/0000064</t>
  </si>
  <si>
    <t>2022BG001440395</t>
  </si>
  <si>
    <t>2022/A0/0000468</t>
  </si>
  <si>
    <t>2022/468</t>
  </si>
  <si>
    <t>2022BG001440394</t>
  </si>
  <si>
    <t>2022/A0/0000469</t>
  </si>
  <si>
    <t>2022/469</t>
  </si>
  <si>
    <t>100/MM/1390545</t>
  </si>
  <si>
    <t>2022/A1/0000047</t>
  </si>
  <si>
    <t>575</t>
  </si>
  <si>
    <t>Z6F374C683</t>
  </si>
  <si>
    <t>2022/A0/0000463</t>
  </si>
  <si>
    <t>2022/463</t>
  </si>
  <si>
    <t>0140-000027</t>
  </si>
  <si>
    <t>2022/A0/0000523</t>
  </si>
  <si>
    <t>2022/523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</si>
</sst>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#,##0.00\ &quot;€&quot;;\-#,##0.00\ &quot;€&quot;"/>
    <numFmt numFmtId="8" formatCode="#,##0.00\ &quot;€&quot;;[Red]\-#,##0.00\ &quot;€&quot;"/>
    <numFmt numFmtId="43" formatCode="_-* #,##0.00_-;\-* #,##0.00_-;_-* &quot;-&quot;??_-;_-@_-"/>
    <numFmt numFmtId="164" formatCode="&quot;€&quot;\ #,##0.00;\-&quot;€&quot;\ #,##0.00"/>
    <numFmt numFmtId="165" formatCode="&quot;€&quot;\ #,##0.00;[Red]\-&quot;€&quot;\ #,##0.00"/>
    <numFmt numFmtId="166" formatCode="#,##0.00_ ;[Red]\-#,##0.00\ "/>
    <numFmt numFmtId="167" formatCode="&quot;€ &quot;#,##0.00;&quot;-€ &quot;#,##0.00"/>
    <numFmt numFmtId="168" formatCode="#,##0.000"/>
    <numFmt numFmtId="169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48">
    <xf numFmtId="0" fontId="0" fillId="0" borderId="0" xfId="0"/>
    <xf numFmtId="0" fontId="4" fillId="0" borderId="0" xfId="0" applyFont="1" applyAlignment="1">
      <alignment horizontal="center" vertical="center" wrapText="1"/>
    </xf>
    <xf numFmtId="0" fontId="6" fillId="0" borderId="0" xfId="2" applyFont="1"/>
    <xf numFmtId="49" fontId="6" fillId="0" borderId="0" xfId="2" applyNumberFormat="1" applyFont="1"/>
    <xf numFmtId="14" fontId="6" fillId="0" borderId="0" xfId="2" applyNumberFormat="1" applyFont="1"/>
    <xf numFmtId="164" fontId="6" fillId="0" borderId="0" xfId="2" applyNumberFormat="1" applyFont="1"/>
    <xf numFmtId="165" fontId="6" fillId="0" borderId="0" xfId="2" applyNumberFormat="1" applyFont="1"/>
    <xf numFmtId="0" fontId="7" fillId="0" borderId="0" xfId="0" applyFont="1"/>
    <xf numFmtId="0" fontId="9" fillId="0" borderId="0" xfId="0" applyFont="1"/>
    <xf numFmtId="165" fontId="6" fillId="0" borderId="0" xfId="0" applyNumberFormat="1" applyFont="1"/>
    <xf numFmtId="0" fontId="6" fillId="0" borderId="0" xfId="0" applyFont="1"/>
    <xf numFmtId="0" fontId="8" fillId="0" borderId="0" xfId="0" applyFont="1"/>
    <xf numFmtId="164" fontId="8" fillId="0" borderId="0" xfId="0" applyNumberFormat="1" applyFont="1"/>
    <xf numFmtId="14" fontId="0" fillId="0" borderId="0" xfId="0" applyNumberFormat="1"/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0" xfId="2"/>
    <xf numFmtId="49" fontId="5" fillId="0" borderId="0" xfId="2" applyNumberFormat="1"/>
    <xf numFmtId="14" fontId="5" fillId="0" borderId="0" xfId="2" applyNumberFormat="1"/>
    <xf numFmtId="164" fontId="5" fillId="0" borderId="0" xfId="2" applyNumberFormat="1"/>
    <xf numFmtId="165" fontId="5" fillId="0" borderId="0" xfId="2" applyNumberFormat="1"/>
    <xf numFmtId="164" fontId="6" fillId="0" borderId="0" xfId="0" applyNumberFormat="1" applyFont="1"/>
    <xf numFmtId="164" fontId="6" fillId="2" borderId="0" xfId="0" applyNumberFormat="1" applyFont="1" applyFill="1"/>
    <xf numFmtId="0" fontId="3" fillId="0" borderId="0" xfId="2" applyFont="1"/>
    <xf numFmtId="165" fontId="2" fillId="0" borderId="0" xfId="2" applyNumberFormat="1" applyFont="1"/>
    <xf numFmtId="164" fontId="3" fillId="0" borderId="0" xfId="2" applyNumberFormat="1" applyFont="1"/>
    <xf numFmtId="165" fontId="6" fillId="2" borderId="0" xfId="0" applyNumberFormat="1" applyFont="1" applyFill="1"/>
    <xf numFmtId="0" fontId="5" fillId="3" borderId="0" xfId="2" applyFill="1"/>
    <xf numFmtId="43" fontId="1" fillId="0" borderId="0" xfId="1" applyFill="1" applyBorder="1" applyAlignment="1"/>
    <xf numFmtId="43" fontId="1" fillId="0" borderId="0" xfId="1" applyFill="1"/>
    <xf numFmtId="164" fontId="8" fillId="2" borderId="0" xfId="0" applyNumberFormat="1" applyFont="1" applyFill="1"/>
    <xf numFmtId="164" fontId="1" fillId="0" borderId="0" xfId="3" applyNumberFormat="1"/>
    <xf numFmtId="0" fontId="1" fillId="0" borderId="0" xfId="3"/>
    <xf numFmtId="49" fontId="1" fillId="0" borderId="0" xfId="3" applyNumberFormat="1"/>
    <xf numFmtId="14" fontId="1" fillId="0" borderId="0" xfId="3" applyNumberFormat="1"/>
    <xf numFmtId="0" fontId="1" fillId="0" borderId="0" xfId="4"/>
    <xf numFmtId="49" fontId="1" fillId="0" borderId="0" xfId="4" applyNumberFormat="1"/>
    <xf numFmtId="14" fontId="1" fillId="0" borderId="0" xfId="4" applyNumberFormat="1"/>
    <xf numFmtId="164" fontId="1" fillId="0" borderId="0" xfId="4" applyNumberFormat="1"/>
    <xf numFmtId="0" fontId="1" fillId="0" borderId="0" xfId="5"/>
    <xf numFmtId="49" fontId="1" fillId="0" borderId="0" xfId="5" applyNumberFormat="1"/>
    <xf numFmtId="14" fontId="1" fillId="0" borderId="0" xfId="5" applyNumberFormat="1"/>
    <xf numFmtId="164" fontId="1" fillId="0" borderId="0" xfId="5" applyNumberFormat="1"/>
    <xf numFmtId="0" fontId="1" fillId="0" borderId="0" xfId="6"/>
    <xf numFmtId="49" fontId="1" fillId="0" borderId="0" xfId="6" applyNumberFormat="1"/>
    <xf numFmtId="14" fontId="1" fillId="0" borderId="0" xfId="6" applyNumberFormat="1"/>
    <xf numFmtId="164" fontId="1" fillId="0" borderId="0" xfId="6" applyNumberFormat="1"/>
    <xf numFmtId="0" fontId="1" fillId="0" borderId="0" xfId="7"/>
    <xf numFmtId="49" fontId="1" fillId="0" borderId="0" xfId="7" applyNumberFormat="1"/>
    <xf numFmtId="14" fontId="1" fillId="0" borderId="0" xfId="7" applyNumberFormat="1"/>
    <xf numFmtId="164" fontId="1" fillId="0" borderId="0" xfId="7" applyNumberFormat="1"/>
    <xf numFmtId="0" fontId="10" fillId="0" borderId="0" xfId="0" applyFont="1"/>
    <xf numFmtId="49" fontId="10" fillId="0" borderId="0" xfId="0" applyNumberFormat="1" applyFont="1"/>
    <xf numFmtId="14" fontId="10" fillId="0" borderId="0" xfId="0" applyNumberFormat="1" applyFont="1"/>
    <xf numFmtId="49" fontId="10" fillId="0" borderId="0" xfId="0" applyNumberFormat="1" applyFont="1" applyAlignment="1">
      <alignment horizontal="right"/>
    </xf>
    <xf numFmtId="166" fontId="10" fillId="0" borderId="0" xfId="0" applyNumberFormat="1" applyFont="1"/>
    <xf numFmtId="166" fontId="5" fillId="0" borderId="0" xfId="0" applyNumberFormat="1" applyFont="1"/>
    <xf numFmtId="166" fontId="1" fillId="0" borderId="0" xfId="3" applyNumberFormat="1"/>
    <xf numFmtId="0" fontId="1" fillId="0" borderId="0" xfId="2" applyFont="1"/>
    <xf numFmtId="49" fontId="1" fillId="0" borderId="0" xfId="2" applyNumberFormat="1" applyFont="1"/>
    <xf numFmtId="14" fontId="1" fillId="0" borderId="0" xfId="2" applyNumberFormat="1" applyFont="1"/>
    <xf numFmtId="166" fontId="1" fillId="0" borderId="0" xfId="2" applyNumberFormat="1" applyFont="1"/>
    <xf numFmtId="0" fontId="1" fillId="0" borderId="0" xfId="8"/>
    <xf numFmtId="49" fontId="1" fillId="0" borderId="0" xfId="8" applyNumberFormat="1"/>
    <xf numFmtId="14" fontId="1" fillId="0" borderId="0" xfId="8" applyNumberFormat="1"/>
    <xf numFmtId="166" fontId="1" fillId="0" borderId="0" xfId="8" applyNumberFormat="1"/>
    <xf numFmtId="49" fontId="1" fillId="0" borderId="0" xfId="8" applyNumberFormat="1" applyAlignment="1">
      <alignment horizontal="right"/>
    </xf>
    <xf numFmtId="0" fontId="1" fillId="0" borderId="0" xfId="9"/>
    <xf numFmtId="49" fontId="1" fillId="0" borderId="0" xfId="9" applyNumberFormat="1"/>
    <xf numFmtId="14" fontId="1" fillId="0" borderId="0" xfId="9" applyNumberFormat="1"/>
    <xf numFmtId="166" fontId="1" fillId="0" borderId="0" xfId="9" applyNumberFormat="1"/>
    <xf numFmtId="166" fontId="1" fillId="0" borderId="0" xfId="4" applyNumberFormat="1"/>
    <xf numFmtId="166" fontId="5" fillId="0" borderId="0" xfId="2" applyNumberFormat="1"/>
    <xf numFmtId="166" fontId="6" fillId="0" borderId="0" xfId="0" applyNumberFormat="1" applyFont="1"/>
    <xf numFmtId="0" fontId="1" fillId="0" borderId="0" xfId="10"/>
    <xf numFmtId="49" fontId="1" fillId="0" borderId="0" xfId="10" applyNumberFormat="1"/>
    <xf numFmtId="14" fontId="1" fillId="0" borderId="0" xfId="10" applyNumberFormat="1"/>
    <xf numFmtId="166" fontId="1" fillId="0" borderId="0" xfId="10" applyNumberFormat="1"/>
    <xf numFmtId="166" fontId="1" fillId="0" borderId="0" xfId="6" applyNumberFormat="1"/>
    <xf numFmtId="0" fontId="1" fillId="0" borderId="0" xfId="11"/>
    <xf numFmtId="49" fontId="1" fillId="0" borderId="0" xfId="11" applyNumberFormat="1"/>
    <xf numFmtId="14" fontId="1" fillId="0" borderId="0" xfId="11" applyNumberFormat="1"/>
    <xf numFmtId="166" fontId="1" fillId="0" borderId="0" xfId="11" applyNumberFormat="1"/>
    <xf numFmtId="0" fontId="1" fillId="0" borderId="0" xfId="12"/>
    <xf numFmtId="49" fontId="1" fillId="0" borderId="0" xfId="12" applyNumberFormat="1"/>
    <xf numFmtId="14" fontId="1" fillId="0" borderId="0" xfId="12" applyNumberFormat="1"/>
    <xf numFmtId="166" fontId="1" fillId="0" borderId="0" xfId="12" applyNumberFormat="1"/>
    <xf numFmtId="0" fontId="7" fillId="0" borderId="0" xfId="13"/>
    <xf numFmtId="49" fontId="7" fillId="0" borderId="0" xfId="13" applyNumberFormat="1"/>
    <xf numFmtId="14" fontId="7" fillId="0" borderId="0" xfId="13" applyNumberFormat="1"/>
    <xf numFmtId="166" fontId="0" fillId="0" borderId="0" xfId="0" applyNumberFormat="1"/>
    <xf numFmtId="166" fontId="0" fillId="2" borderId="0" xfId="0" applyNumberFormat="1" applyFill="1"/>
    <xf numFmtId="166" fontId="1" fillId="0" borderId="0" xfId="7" applyNumberFormat="1"/>
    <xf numFmtId="0" fontId="1" fillId="0" borderId="0" xfId="14"/>
    <xf numFmtId="49" fontId="1" fillId="0" borderId="0" xfId="14" applyNumberFormat="1"/>
    <xf numFmtId="14" fontId="1" fillId="0" borderId="0" xfId="14" applyNumberFormat="1"/>
    <xf numFmtId="166" fontId="1" fillId="0" borderId="0" xfId="14" applyNumberFormat="1"/>
    <xf numFmtId="0" fontId="1" fillId="0" borderId="0" xfId="15"/>
    <xf numFmtId="49" fontId="1" fillId="0" borderId="0" xfId="15" applyNumberFormat="1"/>
    <xf numFmtId="14" fontId="1" fillId="0" borderId="0" xfId="15" applyNumberFormat="1"/>
    <xf numFmtId="166" fontId="1" fillId="0" borderId="0" xfId="15" applyNumberFormat="1"/>
    <xf numFmtId="0" fontId="1" fillId="0" borderId="0" xfId="16"/>
    <xf numFmtId="49" fontId="1" fillId="0" borderId="0" xfId="16" applyNumberFormat="1"/>
    <xf numFmtId="14" fontId="1" fillId="0" borderId="0" xfId="16" applyNumberFormat="1"/>
    <xf numFmtId="164" fontId="1" fillId="0" borderId="0" xfId="16" applyNumberFormat="1"/>
    <xf numFmtId="8" fontId="10" fillId="0" borderId="0" xfId="0" applyNumberFormat="1" applyFont="1"/>
    <xf numFmtId="166" fontId="10" fillId="4" borderId="0" xfId="0" applyNumberFormat="1" applyFont="1" applyFill="1"/>
    <xf numFmtId="164" fontId="1" fillId="0" borderId="0" xfId="2" quotePrefix="1" applyNumberFormat="1" applyFont="1"/>
    <xf numFmtId="49" fontId="0" fillId="0" borderId="0" xfId="0" applyNumberFormat="1"/>
    <xf numFmtId="167" fontId="0" fillId="0" borderId="0" xfId="0" applyNumberFormat="1"/>
    <xf numFmtId="0" fontId="1" fillId="0" borderId="0" xfId="17"/>
    <xf numFmtId="49" fontId="1" fillId="0" borderId="0" xfId="17" applyNumberFormat="1"/>
    <xf numFmtId="14" fontId="1" fillId="0" borderId="0" xfId="17" applyNumberFormat="1"/>
    <xf numFmtId="166" fontId="1" fillId="0" borderId="0" xfId="17" applyNumberFormat="1"/>
    <xf numFmtId="164" fontId="1" fillId="0" borderId="0" xfId="10" applyNumberFormat="1"/>
    <xf numFmtId="164" fontId="1" fillId="0" borderId="0" xfId="11" applyNumberFormat="1"/>
    <xf numFmtId="0" fontId="1" fillId="0" borderId="0" xfId="18"/>
    <xf numFmtId="49" fontId="1" fillId="0" borderId="0" xfId="18" applyNumberFormat="1"/>
    <xf numFmtId="14" fontId="1" fillId="0" borderId="0" xfId="18" applyNumberFormat="1"/>
    <xf numFmtId="164" fontId="1" fillId="0" borderId="0" xfId="18" applyNumberFormat="1"/>
    <xf numFmtId="166" fontId="1" fillId="0" borderId="0" xfId="16" applyNumberFormat="1"/>
    <xf numFmtId="43" fontId="0" fillId="0" borderId="0" xfId="0" applyNumberFormat="1"/>
    <xf numFmtId="43" fontId="0" fillId="2" borderId="0" xfId="0" applyNumberFormat="1" applyFill="1"/>
    <xf numFmtId="164" fontId="1" fillId="0" borderId="0" xfId="12" applyNumberFormat="1"/>
    <xf numFmtId="0" fontId="11" fillId="0" borderId="0" xfId="0" applyFont="1" applyAlignment="1">
      <alignment horizontal="right"/>
    </xf>
    <xf numFmtId="0" fontId="1" fillId="0" borderId="0" xfId="19"/>
    <xf numFmtId="49" fontId="1" fillId="0" borderId="0" xfId="19" applyNumberFormat="1"/>
    <xf numFmtId="14" fontId="1" fillId="0" borderId="0" xfId="19" applyNumberFormat="1"/>
    <xf numFmtId="164" fontId="1" fillId="0" borderId="0" xfId="19" applyNumberFormat="1"/>
    <xf numFmtId="168" fontId="6" fillId="0" borderId="0" xfId="0" applyNumberFormat="1" applyFont="1"/>
    <xf numFmtId="168" fontId="5" fillId="0" borderId="0" xfId="2" applyNumberFormat="1"/>
    <xf numFmtId="0" fontId="1" fillId="0" borderId="0" xfId="20"/>
    <xf numFmtId="49" fontId="1" fillId="0" borderId="0" xfId="20" applyNumberFormat="1"/>
    <xf numFmtId="14" fontId="1" fillId="0" borderId="0" xfId="20" applyNumberFormat="1"/>
    <xf numFmtId="166" fontId="1" fillId="0" borderId="0" xfId="20" applyNumberFormat="1"/>
    <xf numFmtId="166" fontId="0" fillId="5" borderId="0" xfId="0" applyNumberFormat="1" applyFill="1"/>
    <xf numFmtId="166" fontId="5" fillId="5" borderId="0" xfId="2" applyNumberFormat="1" applyFill="1"/>
    <xf numFmtId="49" fontId="1" fillId="0" borderId="0" xfId="16" applyNumberFormat="1" applyAlignment="1">
      <alignment horizontal="right"/>
    </xf>
    <xf numFmtId="0" fontId="1" fillId="0" borderId="0" xfId="21"/>
    <xf numFmtId="49" fontId="1" fillId="0" borderId="0" xfId="21" applyNumberFormat="1"/>
    <xf numFmtId="14" fontId="1" fillId="0" borderId="0" xfId="21" applyNumberFormat="1"/>
    <xf numFmtId="164" fontId="1" fillId="0" borderId="0" xfId="21" applyNumberFormat="1"/>
    <xf numFmtId="164" fontId="1" fillId="0" borderId="0" xfId="20" applyNumberFormat="1"/>
    <xf numFmtId="0" fontId="1" fillId="0" borderId="0" xfId="6" applyAlignment="1">
      <alignment horizontal="right"/>
    </xf>
    <xf numFmtId="164" fontId="1" fillId="0" borderId="0" xfId="8" applyNumberFormat="1"/>
    <xf numFmtId="166" fontId="1" fillId="0" borderId="0" xfId="21" applyNumberFormat="1"/>
    <xf numFmtId="167" fontId="0" fillId="6" borderId="0" xfId="0" applyNumberFormat="1" applyFill="1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166" fontId="0" fillId="3" borderId="0" xfId="0" applyNumberFormat="1" applyFill="1"/>
    <xf numFmtId="49" fontId="1" fillId="0" borderId="0" xfId="22" applyNumberFormat="1"/>
    <xf numFmtId="0" fontId="1" fillId="0" borderId="0" xfId="22"/>
    <xf numFmtId="14" fontId="1" fillId="0" borderId="0" xfId="22" applyNumberFormat="1"/>
    <xf numFmtId="166" fontId="1" fillId="0" borderId="0" xfId="22" applyNumberFormat="1"/>
    <xf numFmtId="0" fontId="5" fillId="2" borderId="0" xfId="2" applyFill="1"/>
    <xf numFmtId="49" fontId="1" fillId="0" borderId="0" xfId="23" applyNumberFormat="1"/>
    <xf numFmtId="0" fontId="1" fillId="0" borderId="0" xfId="23"/>
    <xf numFmtId="14" fontId="1" fillId="0" borderId="0" xfId="23" applyNumberFormat="1"/>
    <xf numFmtId="166" fontId="1" fillId="0" borderId="0" xfId="23" applyNumberFormat="1"/>
    <xf numFmtId="49" fontId="1" fillId="0" borderId="0" xfId="24" applyNumberFormat="1"/>
    <xf numFmtId="0" fontId="1" fillId="0" borderId="0" xfId="24"/>
    <xf numFmtId="14" fontId="1" fillId="0" borderId="0" xfId="24" applyNumberFormat="1"/>
    <xf numFmtId="166" fontId="1" fillId="0" borderId="0" xfId="24" applyNumberFormat="1"/>
    <xf numFmtId="49" fontId="1" fillId="0" borderId="0" xfId="25" applyNumberFormat="1"/>
    <xf numFmtId="0" fontId="1" fillId="0" borderId="0" xfId="25"/>
    <xf numFmtId="14" fontId="1" fillId="0" borderId="0" xfId="25" applyNumberFormat="1"/>
    <xf numFmtId="166" fontId="1" fillId="0" borderId="0" xfId="25" applyNumberFormat="1"/>
    <xf numFmtId="166" fontId="1" fillId="0" borderId="0" xfId="18" applyNumberFormat="1"/>
    <xf numFmtId="0" fontId="1" fillId="0" borderId="0" xfId="26"/>
    <xf numFmtId="49" fontId="1" fillId="0" borderId="0" xfId="26" applyNumberFormat="1"/>
    <xf numFmtId="14" fontId="1" fillId="0" borderId="0" xfId="26" applyNumberFormat="1"/>
    <xf numFmtId="164" fontId="1" fillId="0" borderId="0" xfId="26" applyNumberFormat="1"/>
    <xf numFmtId="0" fontId="10" fillId="0" borderId="0" xfId="0" applyFont="1" applyAlignment="1">
      <alignment horizontal="center" vertical="center"/>
    </xf>
    <xf numFmtId="169" fontId="6" fillId="0" borderId="0" xfId="0" applyNumberFormat="1" applyFont="1"/>
    <xf numFmtId="164" fontId="1" fillId="0" borderId="0" xfId="25" applyNumberFormat="1"/>
    <xf numFmtId="49" fontId="1" fillId="0" borderId="0" xfId="18" applyNumberFormat="1" applyAlignment="1">
      <alignment horizontal="right"/>
    </xf>
    <xf numFmtId="0" fontId="1" fillId="0" borderId="0" xfId="27"/>
    <xf numFmtId="49" fontId="1" fillId="0" borderId="0" xfId="27" applyNumberFormat="1"/>
    <xf numFmtId="14" fontId="1" fillId="0" borderId="0" xfId="27" applyNumberFormat="1"/>
    <xf numFmtId="164" fontId="1" fillId="0" borderId="0" xfId="27" applyNumberFormat="1"/>
    <xf numFmtId="164" fontId="1" fillId="0" borderId="0" xfId="23" applyNumberFormat="1"/>
    <xf numFmtId="164" fontId="1" fillId="0" borderId="0" xfId="24" applyNumberFormat="1"/>
    <xf numFmtId="164" fontId="1" fillId="0" borderId="0" xfId="22" applyNumberFormat="1"/>
    <xf numFmtId="0" fontId="1" fillId="0" borderId="0" xfId="28"/>
    <xf numFmtId="49" fontId="1" fillId="0" borderId="0" xfId="28" applyNumberFormat="1"/>
    <xf numFmtId="14" fontId="1" fillId="0" borderId="0" xfId="28" applyNumberFormat="1"/>
    <xf numFmtId="164" fontId="1" fillId="0" borderId="0" xfId="28" applyNumberFormat="1"/>
    <xf numFmtId="0" fontId="1" fillId="0" borderId="0" xfId="29"/>
    <xf numFmtId="49" fontId="1" fillId="0" borderId="0" xfId="29" applyNumberFormat="1"/>
    <xf numFmtId="14" fontId="1" fillId="0" borderId="0" xfId="29" applyNumberFormat="1"/>
    <xf numFmtId="164" fontId="1" fillId="0" borderId="0" xfId="29" applyNumberFormat="1"/>
    <xf numFmtId="0" fontId="1" fillId="0" borderId="0" xfId="30"/>
    <xf numFmtId="49" fontId="1" fillId="0" borderId="0" xfId="30" applyNumberFormat="1"/>
    <xf numFmtId="14" fontId="1" fillId="0" borderId="0" xfId="30" applyNumberFormat="1"/>
    <xf numFmtId="164" fontId="1" fillId="0" borderId="0" xfId="30" applyNumberFormat="1"/>
    <xf numFmtId="0" fontId="1" fillId="0" borderId="0" xfId="31"/>
    <xf numFmtId="49" fontId="1" fillId="0" borderId="0" xfId="31" applyNumberFormat="1"/>
    <xf numFmtId="14" fontId="1" fillId="0" borderId="0" xfId="31" applyNumberFormat="1"/>
    <xf numFmtId="164" fontId="1" fillId="0" borderId="0" xfId="31" applyNumberFormat="1"/>
    <xf numFmtId="0" fontId="1" fillId="0" borderId="0" xfId="32"/>
    <xf numFmtId="0" fontId="1" fillId="0" borderId="0" xfId="33"/>
    <xf numFmtId="49" fontId="1" fillId="0" borderId="0" xfId="33" applyNumberFormat="1"/>
    <xf numFmtId="14" fontId="1" fillId="0" borderId="0" xfId="33" applyNumberFormat="1"/>
    <xf numFmtId="164" fontId="1" fillId="0" borderId="0" xfId="33" applyNumberFormat="1"/>
    <xf numFmtId="0" fontId="1" fillId="0" borderId="0" xfId="34"/>
    <xf numFmtId="49" fontId="1" fillId="0" borderId="0" xfId="34" applyNumberFormat="1"/>
    <xf numFmtId="14" fontId="1" fillId="0" borderId="0" xfId="34" applyNumberFormat="1"/>
    <xf numFmtId="164" fontId="1" fillId="0" borderId="0" xfId="34" applyNumberFormat="1"/>
    <xf numFmtId="0" fontId="1" fillId="0" borderId="0" xfId="35"/>
    <xf numFmtId="49" fontId="1" fillId="0" borderId="0" xfId="35" applyNumberFormat="1"/>
    <xf numFmtId="14" fontId="1" fillId="0" borderId="0" xfId="35" applyNumberFormat="1"/>
    <xf numFmtId="164" fontId="1" fillId="0" borderId="0" xfId="35" applyNumberFormat="1"/>
    <xf numFmtId="49" fontId="1" fillId="0" borderId="0" xfId="32" applyNumberFormat="1"/>
    <xf numFmtId="14" fontId="1" fillId="0" borderId="0" xfId="32" applyNumberFormat="1"/>
    <xf numFmtId="164" fontId="1" fillId="0" borderId="0" xfId="32" applyNumberFormat="1"/>
    <xf numFmtId="0" fontId="14" fillId="0" borderId="0" xfId="36" applyFont="1">
      <alignment vertical="top"/>
    </xf>
    <xf numFmtId="0" fontId="15" fillId="0" borderId="0" xfId="0" applyFont="1"/>
    <xf numFmtId="0" fontId="1" fillId="0" borderId="0" xfId="37"/>
    <xf numFmtId="49" fontId="1" fillId="0" borderId="0" xfId="37" applyNumberFormat="1"/>
    <xf numFmtId="14" fontId="1" fillId="0" borderId="0" xfId="37" applyNumberFormat="1"/>
    <xf numFmtId="164" fontId="1" fillId="0" borderId="0" xfId="37" applyNumberFormat="1"/>
    <xf numFmtId="166" fontId="1" fillId="0" borderId="0" xfId="32" applyNumberFormat="1"/>
    <xf numFmtId="0" fontId="1" fillId="0" borderId="0" xfId="2" applyFont="1" applyAlignment="1">
      <alignment horizontal="right"/>
    </xf>
    <xf numFmtId="0" fontId="1" fillId="0" borderId="0" xfId="38"/>
    <xf numFmtId="49" fontId="1" fillId="0" borderId="0" xfId="38" applyNumberFormat="1"/>
    <xf numFmtId="14" fontId="1" fillId="0" borderId="0" xfId="38" applyNumberFormat="1"/>
    <xf numFmtId="164" fontId="1" fillId="0" borderId="0" xfId="38" applyNumberFormat="1"/>
    <xf numFmtId="0" fontId="1" fillId="0" borderId="0" xfId="40"/>
    <xf numFmtId="49" fontId="1" fillId="0" borderId="0" xfId="40" applyNumberFormat="1"/>
    <xf numFmtId="14" fontId="1" fillId="0" borderId="0" xfId="40" applyNumberFormat="1"/>
    <xf numFmtId="164" fontId="1" fillId="0" borderId="0" xfId="40" applyNumberFormat="1"/>
    <xf numFmtId="0" fontId="0" fillId="0" borderId="0" xfId="0" applyAlignment="1">
      <alignment horizontal="left" vertical="center"/>
    </xf>
    <xf numFmtId="0" fontId="1" fillId="0" borderId="0" xfId="20" applyAlignment="1">
      <alignment horizontal="left" vertical="center"/>
    </xf>
    <xf numFmtId="0" fontId="1" fillId="0" borderId="0" xfId="8" applyAlignment="1">
      <alignment horizontal="left" vertical="center"/>
    </xf>
    <xf numFmtId="0" fontId="1" fillId="0" borderId="0" xfId="22" applyAlignment="1">
      <alignment horizontal="left" vertical="center"/>
    </xf>
    <xf numFmtId="0" fontId="1" fillId="0" borderId="0" xfId="16" applyAlignment="1">
      <alignment horizontal="left" vertical="center"/>
    </xf>
    <xf numFmtId="0" fontId="5" fillId="0" borderId="0" xfId="2" applyAlignment="1">
      <alignment horizontal="left" vertical="center"/>
    </xf>
    <xf numFmtId="0" fontId="1" fillId="0" borderId="0" xfId="21" applyAlignment="1">
      <alignment horizontal="left" vertical="center"/>
    </xf>
    <xf numFmtId="0" fontId="1" fillId="0" borderId="0" xfId="11" applyAlignment="1">
      <alignment horizontal="left" vertical="center"/>
    </xf>
    <xf numFmtId="0" fontId="1" fillId="0" borderId="0" xfId="23" applyAlignment="1">
      <alignment horizontal="left" vertical="center"/>
    </xf>
    <xf numFmtId="0" fontId="1" fillId="0" borderId="0" xfId="24" applyAlignment="1">
      <alignment horizontal="left" vertical="center"/>
    </xf>
    <xf numFmtId="0" fontId="1" fillId="0" borderId="0" xfId="25" applyAlignment="1">
      <alignment horizontal="left" vertical="center"/>
    </xf>
    <xf numFmtId="0" fontId="1" fillId="0" borderId="0" xfId="18" applyAlignment="1">
      <alignment horizontal="left" vertical="center"/>
    </xf>
    <xf numFmtId="0" fontId="0" fillId="0" borderId="0" xfId="0" applyAlignment="1">
      <alignment horizontal="center" vertical="center" wrapText="1"/>
    </xf>
    <xf numFmtId="14" fontId="5" fillId="0" borderId="0" xfId="2" applyNumberFormat="1" applyAlignment="1">
      <alignment horizontal="center" vertical="center"/>
    </xf>
    <xf numFmtId="14" fontId="7" fillId="0" borderId="0" xfId="13" applyNumberFormat="1" applyAlignment="1">
      <alignment horizontal="center" vertical="center"/>
    </xf>
    <xf numFmtId="14" fontId="1" fillId="0" borderId="0" xfId="9" applyNumberFormat="1" applyAlignment="1">
      <alignment horizontal="center" vertical="center"/>
    </xf>
    <xf numFmtId="14" fontId="1" fillId="0" borderId="0" xfId="32" applyNumberFormat="1" applyAlignment="1">
      <alignment horizontal="center" vertical="center"/>
    </xf>
    <xf numFmtId="14" fontId="1" fillId="0" borderId="0" xfId="7" applyNumberFormat="1" applyAlignment="1">
      <alignment horizontal="center" vertical="center"/>
    </xf>
    <xf numFmtId="14" fontId="1" fillId="0" borderId="0" xfId="38" applyNumberFormat="1" applyAlignment="1">
      <alignment horizontal="center" vertical="center"/>
    </xf>
    <xf numFmtId="14" fontId="1" fillId="0" borderId="0" xfId="2" applyNumberFormat="1" applyFont="1" applyAlignment="1">
      <alignment horizontal="center" vertical="center"/>
    </xf>
    <xf numFmtId="14" fontId="1" fillId="0" borderId="0" xfId="33" applyNumberFormat="1" applyAlignment="1">
      <alignment horizontal="center" vertical="center"/>
    </xf>
    <xf numFmtId="14" fontId="1" fillId="0" borderId="0" xfId="28" applyNumberFormat="1" applyAlignment="1">
      <alignment horizontal="center" vertical="center"/>
    </xf>
    <xf numFmtId="14" fontId="1" fillId="0" borderId="0" xfId="25" applyNumberFormat="1" applyAlignment="1">
      <alignment horizontal="center" vertical="center"/>
    </xf>
    <xf numFmtId="14" fontId="1" fillId="0" borderId="0" xfId="34" applyNumberFormat="1" applyAlignment="1">
      <alignment horizontal="center" vertical="center"/>
    </xf>
    <xf numFmtId="14" fontId="1" fillId="0" borderId="0" xfId="20" applyNumberFormat="1" applyAlignment="1">
      <alignment horizontal="center" vertical="center"/>
    </xf>
    <xf numFmtId="14" fontId="1" fillId="0" borderId="0" xfId="21" applyNumberFormat="1" applyAlignment="1">
      <alignment horizontal="center" vertical="center"/>
    </xf>
    <xf numFmtId="14" fontId="1" fillId="0" borderId="0" xfId="6" applyNumberFormat="1" applyAlignment="1">
      <alignment horizontal="center" vertical="center"/>
    </xf>
    <xf numFmtId="14" fontId="1" fillId="0" borderId="0" xfId="17" applyNumberFormat="1" applyAlignment="1">
      <alignment horizontal="center" vertical="center"/>
    </xf>
    <xf numFmtId="14" fontId="6" fillId="0" borderId="0" xfId="2" applyNumberFormat="1" applyFont="1" applyAlignment="1">
      <alignment horizontal="center" vertical="center"/>
    </xf>
    <xf numFmtId="14" fontId="1" fillId="0" borderId="0" xfId="3" applyNumberFormat="1" applyAlignment="1">
      <alignment horizontal="center" vertical="center"/>
    </xf>
    <xf numFmtId="14" fontId="1" fillId="0" borderId="0" xfId="12" applyNumberFormat="1" applyAlignment="1">
      <alignment horizontal="center" vertical="center"/>
    </xf>
    <xf numFmtId="14" fontId="1" fillId="0" borderId="0" xfId="4" applyNumberFormat="1" applyAlignment="1">
      <alignment horizontal="center" vertical="center"/>
    </xf>
    <xf numFmtId="14" fontId="1" fillId="0" borderId="0" xfId="37" applyNumberFormat="1" applyAlignment="1">
      <alignment horizontal="center" vertical="center"/>
    </xf>
    <xf numFmtId="14" fontId="1" fillId="0" borderId="0" xfId="16" applyNumberFormat="1" applyAlignment="1">
      <alignment horizontal="center" vertical="center"/>
    </xf>
    <xf numFmtId="14" fontId="1" fillId="0" borderId="0" xfId="31" applyNumberFormat="1" applyAlignment="1">
      <alignment horizontal="center" vertical="center"/>
    </xf>
    <xf numFmtId="14" fontId="1" fillId="0" borderId="0" xfId="26" applyNumberFormat="1" applyAlignment="1">
      <alignment horizontal="center" vertical="center"/>
    </xf>
    <xf numFmtId="14" fontId="1" fillId="0" borderId="0" xfId="23" applyNumberFormat="1" applyAlignment="1">
      <alignment horizontal="center" vertical="center"/>
    </xf>
    <xf numFmtId="14" fontId="1" fillId="0" borderId="0" xfId="11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1" fillId="0" borderId="0" xfId="18" applyNumberFormat="1" applyAlignment="1">
      <alignment horizontal="center" vertical="center"/>
    </xf>
    <xf numFmtId="14" fontId="1" fillId="0" borderId="0" xfId="8" applyNumberFormat="1" applyAlignment="1">
      <alignment horizontal="center" vertical="center"/>
    </xf>
    <xf numFmtId="14" fontId="1" fillId="0" borderId="0" xfId="10" applyNumberForma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14" fontId="1" fillId="0" borderId="0" xfId="24" applyNumberFormat="1" applyAlignment="1">
      <alignment horizontal="center" vertical="center"/>
    </xf>
    <xf numFmtId="14" fontId="1" fillId="0" borderId="0" xfId="29" applyNumberFormat="1" applyAlignment="1">
      <alignment horizontal="center" vertical="center"/>
    </xf>
    <xf numFmtId="14" fontId="1" fillId="0" borderId="0" xfId="30" applyNumberFormat="1" applyAlignment="1">
      <alignment horizontal="center" vertical="center"/>
    </xf>
    <xf numFmtId="14" fontId="1" fillId="0" borderId="0" xfId="15" applyNumberFormat="1" applyAlignment="1">
      <alignment horizontal="center" vertical="center"/>
    </xf>
    <xf numFmtId="14" fontId="1" fillId="0" borderId="0" xfId="14" applyNumberFormat="1" applyAlignment="1">
      <alignment horizontal="center" vertical="center"/>
    </xf>
    <xf numFmtId="14" fontId="1" fillId="0" borderId="0" xfId="27" applyNumberFormat="1" applyAlignment="1">
      <alignment horizontal="center" vertical="center"/>
    </xf>
    <xf numFmtId="14" fontId="1" fillId="0" borderId="0" xfId="35" applyNumberFormat="1" applyAlignment="1">
      <alignment horizontal="center" vertical="center"/>
    </xf>
    <xf numFmtId="14" fontId="1" fillId="0" borderId="0" xfId="19" applyNumberFormat="1" applyAlignment="1">
      <alignment horizontal="center" vertical="center"/>
    </xf>
    <xf numFmtId="14" fontId="1" fillId="0" borderId="0" xfId="22" applyNumberFormat="1" applyAlignment="1">
      <alignment horizontal="center" vertical="center"/>
    </xf>
    <xf numFmtId="14" fontId="1" fillId="0" borderId="0" xfId="40" applyNumberFormat="1" applyAlignment="1">
      <alignment horizontal="center" vertical="center"/>
    </xf>
    <xf numFmtId="14" fontId="1" fillId="0" borderId="0" xfId="5" applyNumberFormat="1" applyAlignment="1">
      <alignment horizontal="center" vertical="center"/>
    </xf>
    <xf numFmtId="0" fontId="7" fillId="0" borderId="0" xfId="0" applyFont="1" applyAlignment="1">
      <alignment horizontal="center"/>
    </xf>
    <xf numFmtId="7" fontId="0" fillId="0" borderId="0" xfId="0" applyNumberFormat="1"/>
    <xf numFmtId="169" fontId="0" fillId="0" borderId="0" xfId="0" applyNumberFormat="1"/>
    <xf numFmtId="4" fontId="0" fillId="0" borderId="0" xfId="0" applyNumberFormat="1" applyAlignment="1">
      <alignment horizontal="center" vertical="center"/>
    </xf>
    <xf numFmtId="0" fontId="1" fillId="0" borderId="0" xfId="41"/>
    <xf numFmtId="49" fontId="1" fillId="0" borderId="0" xfId="41" applyNumberFormat="1"/>
    <xf numFmtId="14" fontId="1" fillId="0" borderId="0" xfId="41" applyNumberFormat="1"/>
    <xf numFmtId="164" fontId="1" fillId="0" borderId="0" xfId="41" applyNumberFormat="1"/>
    <xf numFmtId="0" fontId="5" fillId="0" borderId="0" xfId="2" applyAlignment="1">
      <alignment horizontal="right"/>
    </xf>
    <xf numFmtId="0" fontId="1" fillId="0" borderId="0" xfId="42"/>
    <xf numFmtId="49" fontId="1" fillId="0" borderId="0" xfId="42" applyNumberFormat="1"/>
    <xf numFmtId="14" fontId="1" fillId="0" borderId="0" xfId="42" applyNumberFormat="1"/>
    <xf numFmtId="164" fontId="1" fillId="0" borderId="0" xfId="42" applyNumberFormat="1"/>
    <xf numFmtId="0" fontId="1" fillId="0" borderId="0" xfId="43"/>
    <xf numFmtId="49" fontId="1" fillId="0" borderId="0" xfId="43" applyNumberFormat="1"/>
    <xf numFmtId="14" fontId="1" fillId="0" borderId="0" xfId="43" applyNumberFormat="1"/>
    <xf numFmtId="164" fontId="1" fillId="0" borderId="0" xfId="43" applyNumberFormat="1"/>
    <xf numFmtId="0" fontId="1" fillId="0" borderId="0" xfId="44"/>
    <xf numFmtId="49" fontId="1" fillId="0" borderId="0" xfId="44" applyNumberFormat="1"/>
    <xf numFmtId="14" fontId="1" fillId="0" borderId="0" xfId="44" applyNumberFormat="1"/>
    <xf numFmtId="164" fontId="1" fillId="0" borderId="0" xfId="44" applyNumberFormat="1"/>
    <xf numFmtId="0" fontId="1" fillId="0" borderId="0" xfId="45"/>
    <xf numFmtId="49" fontId="1" fillId="0" borderId="0" xfId="45" applyNumberFormat="1"/>
    <xf numFmtId="14" fontId="1" fillId="0" borderId="0" xfId="45" applyNumberFormat="1"/>
    <xf numFmtId="166" fontId="1" fillId="0" borderId="0" xfId="45" applyNumberFormat="1"/>
    <xf numFmtId="0" fontId="1" fillId="0" borderId="0" xfId="46"/>
    <xf numFmtId="49" fontId="1" fillId="0" borderId="0" xfId="46" applyNumberFormat="1"/>
    <xf numFmtId="14" fontId="1" fillId="0" borderId="0" xfId="46" applyNumberFormat="1"/>
    <xf numFmtId="164" fontId="1" fillId="0" borderId="0" xfId="46" applyNumberFormat="1"/>
    <xf numFmtId="0" fontId="1" fillId="0" borderId="0" xfId="47"/>
    <xf numFmtId="49" fontId="1" fillId="0" borderId="0" xfId="47" applyNumberFormat="1"/>
    <xf numFmtId="14" fontId="1" fillId="0" borderId="0" xfId="47" applyNumberFormat="1"/>
    <xf numFmtId="164" fontId="1" fillId="0" borderId="0" xfId="47" applyNumberFormat="1"/>
    <xf numFmtId="0" fontId="1" fillId="0" borderId="0" xfId="48"/>
    <xf numFmtId="49" fontId="1" fillId="0" borderId="0" xfId="48" applyNumberFormat="1"/>
    <xf numFmtId="14" fontId="1" fillId="0" borderId="0" xfId="48" applyNumberFormat="1"/>
    <xf numFmtId="164" fontId="1" fillId="0" borderId="0" xfId="48" applyNumberFormat="1"/>
    <xf numFmtId="0" fontId="6" fillId="0" borderId="0" xfId="0" applyFont="1" applyAlignment="1">
      <alignment horizontal="right"/>
    </xf>
    <xf numFmtId="0" fontId="1" fillId="0" borderId="0" xfId="49"/>
    <xf numFmtId="49" fontId="1" fillId="0" borderId="0" xfId="49" applyNumberFormat="1"/>
    <xf numFmtId="14" fontId="1" fillId="0" borderId="0" xfId="49" applyNumberFormat="1"/>
    <xf numFmtId="164" fontId="1" fillId="0" borderId="0" xfId="49" applyNumberFormat="1"/>
    <xf numFmtId="164" fontId="5" fillId="3" borderId="0" xfId="2" applyNumberFormat="1" applyFill="1"/>
    <xf numFmtId="165" fontId="6" fillId="3" borderId="0" xfId="0" applyNumberFormat="1" applyFont="1" applyFill="1"/>
    <xf numFmtId="0" fontId="1" fillId="0" borderId="0" xfId="50"/>
    <xf numFmtId="49" fontId="1" fillId="0" borderId="0" xfId="50" applyNumberFormat="1"/>
    <xf numFmtId="14" fontId="1" fillId="0" borderId="0" xfId="50" applyNumberFormat="1"/>
    <xf numFmtId="164" fontId="1" fillId="0" borderId="0" xfId="50" applyNumberFormat="1"/>
    <xf numFmtId="164" fontId="1" fillId="0" borderId="0" xfId="45" applyNumberFormat="1"/>
    <xf numFmtId="0" fontId="1" fillId="0" borderId="0" xfId="51"/>
    <xf numFmtId="49" fontId="1" fillId="0" borderId="0" xfId="51" applyNumberFormat="1"/>
    <xf numFmtId="14" fontId="1" fillId="0" borderId="0" xfId="51" applyNumberFormat="1"/>
    <xf numFmtId="164" fontId="1" fillId="0" borderId="0" xfId="51" applyNumberFormat="1"/>
    <xf numFmtId="166" fontId="1" fillId="0" borderId="0" xfId="44" applyNumberFormat="1"/>
    <xf numFmtId="166" fontId="1" fillId="0" borderId="0" xfId="49" applyNumberFormat="1"/>
    <xf numFmtId="0" fontId="1" fillId="0" borderId="0" xfId="52"/>
    <xf numFmtId="49" fontId="1" fillId="0" borderId="0" xfId="52" applyNumberFormat="1"/>
    <xf numFmtId="14" fontId="1" fillId="0" borderId="0" xfId="52" applyNumberFormat="1"/>
    <xf numFmtId="164" fontId="1" fillId="0" borderId="0" xfId="52" applyNumberFormat="1"/>
    <xf numFmtId="164" fontId="5" fillId="0" borderId="0" xfId="2" applyNumberFormat="1" applyFill="1"/>
    <xf numFmtId="165" fontId="6" fillId="0" borderId="0" xfId="0" applyNumberFormat="1" applyFont="1" applyFill="1"/>
    <xf numFmtId="0" fontId="1" fillId="0" borderId="0" xfId="53"/>
    <xf numFmtId="49" fontId="1" fillId="0" borderId="0" xfId="53" applyNumberFormat="1"/>
    <xf numFmtId="14" fontId="1" fillId="0" borderId="0" xfId="53" applyNumberFormat="1"/>
    <xf numFmtId="164" fontId="1" fillId="0" borderId="0" xfId="53" applyNumberFormat="1"/>
    <xf numFmtId="0" fontId="1" fillId="0" borderId="0" xfId="54"/>
    <xf numFmtId="49" fontId="1" fillId="0" borderId="0" xfId="54" applyNumberFormat="1"/>
    <xf numFmtId="14" fontId="1" fillId="0" borderId="0" xfId="54" applyNumberFormat="1"/>
    <xf numFmtId="164" fontId="1" fillId="0" borderId="0" xfId="54" applyNumberFormat="1"/>
    <xf numFmtId="0" fontId="1" fillId="0" borderId="0" xfId="50" applyAlignment="1">
      <alignment horizontal="left" vertical="center"/>
    </xf>
    <xf numFmtId="0" fontId="1" fillId="0" borderId="0" xfId="48" applyAlignment="1">
      <alignment horizontal="left" vertical="center"/>
    </xf>
    <xf numFmtId="0" fontId="1" fillId="0" borderId="0" xfId="45" applyAlignment="1">
      <alignment horizontal="left" vertical="center"/>
    </xf>
    <xf numFmtId="0" fontId="1" fillId="0" borderId="0" xfId="43" applyAlignment="1">
      <alignment horizontal="left" vertical="center"/>
    </xf>
    <xf numFmtId="0" fontId="1" fillId="0" borderId="0" xfId="47" applyAlignment="1">
      <alignment horizontal="left" vertical="center"/>
    </xf>
    <xf numFmtId="0" fontId="1" fillId="0" borderId="0" xfId="53" applyAlignment="1">
      <alignment horizontal="left" vertical="center"/>
    </xf>
    <xf numFmtId="0" fontId="1" fillId="0" borderId="0" xfId="51" applyAlignment="1">
      <alignment horizontal="left" vertical="center"/>
    </xf>
    <xf numFmtId="0" fontId="1" fillId="0" borderId="0" xfId="49" applyAlignment="1">
      <alignment horizontal="left" vertical="center"/>
    </xf>
    <xf numFmtId="0" fontId="1" fillId="0" borderId="0" xfId="44" applyAlignment="1">
      <alignment horizontal="left" vertical="center"/>
    </xf>
    <xf numFmtId="0" fontId="1" fillId="0" borderId="0" xfId="42" applyAlignment="1">
      <alignment horizontal="left" vertical="center"/>
    </xf>
    <xf numFmtId="0" fontId="1" fillId="0" borderId="0" xfId="52" applyAlignment="1">
      <alignment horizontal="left" vertical="center"/>
    </xf>
    <xf numFmtId="0" fontId="1" fillId="0" borderId="0" xfId="41" applyAlignment="1">
      <alignment horizontal="left" vertical="center"/>
    </xf>
    <xf numFmtId="0" fontId="1" fillId="0" borderId="0" xfId="46" applyAlignment="1">
      <alignment horizontal="left" vertical="center"/>
    </xf>
    <xf numFmtId="0" fontId="1" fillId="0" borderId="0" xfId="54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1" fillId="0" borderId="0" xfId="28" applyAlignment="1">
      <alignment horizontal="left" vertical="center"/>
    </xf>
    <xf numFmtId="0" fontId="1" fillId="0" borderId="0" xfId="17" applyAlignment="1">
      <alignment horizontal="left" vertical="center"/>
    </xf>
    <xf numFmtId="0" fontId="1" fillId="0" borderId="0" xfId="35" applyAlignment="1">
      <alignment horizontal="left" vertical="center"/>
    </xf>
    <xf numFmtId="0" fontId="1" fillId="0" borderId="0" xfId="6" applyAlignment="1">
      <alignment horizontal="left" vertical="center"/>
    </xf>
    <xf numFmtId="0" fontId="1" fillId="0" borderId="0" xfId="29" applyAlignment="1">
      <alignment horizontal="left" vertical="center"/>
    </xf>
    <xf numFmtId="0" fontId="1" fillId="0" borderId="0" xfId="30" applyAlignment="1">
      <alignment horizontal="left" vertical="center"/>
    </xf>
    <xf numFmtId="0" fontId="1" fillId="0" borderId="0" xfId="7" applyAlignment="1">
      <alignment horizontal="left" vertical="center"/>
    </xf>
    <xf numFmtId="0" fontId="1" fillId="0" borderId="0" xfId="31" applyAlignment="1">
      <alignment horizontal="left" vertical="center"/>
    </xf>
    <xf numFmtId="0" fontId="1" fillId="0" borderId="0" xfId="3" applyAlignment="1">
      <alignment horizontal="left" vertical="center"/>
    </xf>
    <xf numFmtId="0" fontId="1" fillId="0" borderId="0" xfId="33" applyAlignment="1">
      <alignment horizontal="left" vertical="center"/>
    </xf>
    <xf numFmtId="0" fontId="1" fillId="0" borderId="0" xfId="4" applyAlignment="1">
      <alignment horizontal="left" vertical="center"/>
    </xf>
    <xf numFmtId="0" fontId="1" fillId="0" borderId="0" xfId="27" applyAlignment="1">
      <alignment horizontal="left" vertical="center"/>
    </xf>
    <xf numFmtId="0" fontId="1" fillId="0" borderId="0" xfId="10" applyAlignment="1">
      <alignment horizontal="left" vertical="center"/>
    </xf>
    <xf numFmtId="0" fontId="1" fillId="0" borderId="0" xfId="34" applyAlignment="1">
      <alignment horizontal="left" vertical="center"/>
    </xf>
    <xf numFmtId="0" fontId="1" fillId="0" borderId="0" xfId="15" applyAlignment="1">
      <alignment horizontal="left" vertical="center"/>
    </xf>
    <xf numFmtId="0" fontId="1" fillId="0" borderId="0" xfId="37" applyAlignment="1">
      <alignment horizontal="left" vertical="center"/>
    </xf>
    <xf numFmtId="0" fontId="1" fillId="0" borderId="0" xfId="26" applyAlignment="1">
      <alignment horizontal="left" vertical="center"/>
    </xf>
    <xf numFmtId="0" fontId="1" fillId="0" borderId="0" xfId="19" applyAlignment="1">
      <alignment horizontal="left" vertical="center"/>
    </xf>
    <xf numFmtId="0" fontId="1" fillId="0" borderId="0" xfId="12" applyAlignment="1">
      <alignment horizontal="left" vertical="center"/>
    </xf>
    <xf numFmtId="0" fontId="1" fillId="0" borderId="0" xfId="38" applyAlignment="1">
      <alignment horizontal="left" vertical="center"/>
    </xf>
    <xf numFmtId="0" fontId="1" fillId="0" borderId="0" xfId="2" applyFont="1" applyAlignment="1">
      <alignment horizontal="left" vertical="center"/>
    </xf>
    <xf numFmtId="0" fontId="1" fillId="0" borderId="0" xfId="40" applyAlignment="1">
      <alignment horizontal="left" vertical="center"/>
    </xf>
    <xf numFmtId="0" fontId="1" fillId="0" borderId="0" xfId="5" applyAlignment="1">
      <alignment horizontal="left" vertical="center"/>
    </xf>
    <xf numFmtId="0" fontId="1" fillId="0" borderId="0" xfId="32" applyAlignment="1">
      <alignment horizontal="left" vertical="center"/>
    </xf>
    <xf numFmtId="0" fontId="1" fillId="0" borderId="0" xfId="14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13" applyAlignment="1">
      <alignment horizontal="left" vertical="center"/>
    </xf>
    <xf numFmtId="0" fontId="1" fillId="0" borderId="0" xfId="9" applyAlignment="1">
      <alignment horizontal="left" vertical="center"/>
    </xf>
    <xf numFmtId="0" fontId="1" fillId="0" borderId="0" xfId="55"/>
    <xf numFmtId="49" fontId="1" fillId="0" borderId="0" xfId="55" applyNumberFormat="1"/>
    <xf numFmtId="14" fontId="1" fillId="0" borderId="0" xfId="55" applyNumberFormat="1"/>
    <xf numFmtId="164" fontId="1" fillId="0" borderId="0" xfId="55" applyNumberFormat="1"/>
    <xf numFmtId="166" fontId="1" fillId="0" borderId="0" xfId="43" applyNumberFormat="1"/>
    <xf numFmtId="0" fontId="1" fillId="0" borderId="0" xfId="56"/>
    <xf numFmtId="49" fontId="1" fillId="0" borderId="0" xfId="56" applyNumberFormat="1"/>
    <xf numFmtId="14" fontId="1" fillId="0" borderId="0" xfId="56" applyNumberFormat="1"/>
    <xf numFmtId="164" fontId="1" fillId="0" borderId="0" xfId="56" applyNumberFormat="1"/>
    <xf numFmtId="0" fontId="1" fillId="0" borderId="0" xfId="57"/>
    <xf numFmtId="49" fontId="1" fillId="0" borderId="0" xfId="57" applyNumberFormat="1"/>
    <xf numFmtId="14" fontId="1" fillId="0" borderId="0" xfId="57" applyNumberFormat="1"/>
    <xf numFmtId="164" fontId="1" fillId="0" borderId="0" xfId="57" applyNumberFormat="1"/>
    <xf numFmtId="0" fontId="1" fillId="0" borderId="0" xfId="58"/>
    <xf numFmtId="49" fontId="1" fillId="0" borderId="0" xfId="58" applyNumberFormat="1"/>
    <xf numFmtId="14" fontId="1" fillId="0" borderId="0" xfId="58" applyNumberFormat="1"/>
    <xf numFmtId="164" fontId="1" fillId="0" borderId="0" xfId="58" applyNumberFormat="1"/>
    <xf numFmtId="166" fontId="1" fillId="0" borderId="0" xfId="55" applyNumberFormat="1"/>
    <xf numFmtId="166" fontId="1" fillId="0" borderId="0" xfId="52" applyNumberFormat="1"/>
    <xf numFmtId="0" fontId="1" fillId="0" borderId="0" xfId="59"/>
    <xf numFmtId="49" fontId="1" fillId="0" borderId="0" xfId="59" applyNumberFormat="1"/>
    <xf numFmtId="14" fontId="1" fillId="0" borderId="0" xfId="59" applyNumberFormat="1"/>
    <xf numFmtId="164" fontId="1" fillId="0" borderId="0" xfId="59" applyNumberFormat="1"/>
    <xf numFmtId="0" fontId="5" fillId="0" borderId="0" xfId="2" applyFill="1"/>
    <xf numFmtId="49" fontId="5" fillId="0" borderId="0" xfId="2" applyNumberFormat="1" applyFill="1"/>
    <xf numFmtId="14" fontId="5" fillId="0" borderId="0" xfId="2" applyNumberFormat="1" applyFill="1"/>
    <xf numFmtId="0" fontId="6" fillId="0" borderId="0" xfId="0" applyFont="1" applyFill="1"/>
    <xf numFmtId="0" fontId="1" fillId="0" borderId="0" xfId="55" applyFill="1"/>
    <xf numFmtId="49" fontId="1" fillId="0" borderId="0" xfId="55" applyNumberFormat="1" applyFill="1"/>
    <xf numFmtId="14" fontId="1" fillId="0" borderId="0" xfId="55" applyNumberFormat="1" applyFill="1"/>
    <xf numFmtId="164" fontId="1" fillId="0" borderId="0" xfId="55" applyNumberFormat="1" applyFill="1"/>
    <xf numFmtId="166" fontId="6" fillId="0" borderId="0" xfId="0" applyNumberFormat="1" applyFont="1" applyFill="1"/>
    <xf numFmtId="0" fontId="5" fillId="0" borderId="0" xfId="2" applyFill="1" applyAlignment="1">
      <alignment horizontal="right"/>
    </xf>
    <xf numFmtId="0" fontId="0" fillId="0" borderId="0" xfId="0" applyFill="1"/>
    <xf numFmtId="0" fontId="1" fillId="0" borderId="0" xfId="56" applyFill="1"/>
    <xf numFmtId="49" fontId="1" fillId="0" borderId="0" xfId="56" applyNumberFormat="1" applyFill="1"/>
    <xf numFmtId="14" fontId="1" fillId="0" borderId="0" xfId="56" applyNumberFormat="1" applyFill="1"/>
    <xf numFmtId="164" fontId="1" fillId="0" borderId="0" xfId="56" applyNumberFormat="1" applyFill="1"/>
    <xf numFmtId="0" fontId="1" fillId="0" borderId="0" xfId="52" applyFill="1"/>
    <xf numFmtId="49" fontId="1" fillId="0" borderId="0" xfId="52" applyNumberFormat="1" applyFill="1"/>
    <xf numFmtId="14" fontId="1" fillId="0" borderId="0" xfId="52" applyNumberFormat="1" applyFill="1"/>
    <xf numFmtId="164" fontId="1" fillId="0" borderId="0" xfId="52" applyNumberFormat="1" applyFill="1"/>
    <xf numFmtId="0" fontId="1" fillId="0" borderId="0" xfId="60"/>
    <xf numFmtId="49" fontId="1" fillId="0" borderId="0" xfId="60" applyNumberFormat="1"/>
    <xf numFmtId="14" fontId="1" fillId="0" borderId="0" xfId="60" applyNumberFormat="1"/>
    <xf numFmtId="164" fontId="1" fillId="0" borderId="0" xfId="60" applyNumberFormat="1"/>
    <xf numFmtId="0" fontId="1" fillId="0" borderId="0" xfId="61"/>
    <xf numFmtId="49" fontId="1" fillId="0" borderId="0" xfId="61" applyNumberFormat="1"/>
    <xf numFmtId="14" fontId="1" fillId="0" borderId="0" xfId="61" applyNumberFormat="1"/>
    <xf numFmtId="164" fontId="1" fillId="0" borderId="0" xfId="61" applyNumberFormat="1"/>
  </cellXfs>
  <cellStyles count="62">
    <cellStyle name="Migliaia" xfId="1" builtinId="3"/>
    <cellStyle name="Normale" xfId="0" builtinId="0"/>
    <cellStyle name="Normale 10" xfId="11" xr:uid="{6A753646-3A5B-4F92-BE1E-525604577519}"/>
    <cellStyle name="Normale 11" xfId="12" xr:uid="{2BDF86BB-5990-4D14-AF6F-3C97A0AF34B7}"/>
    <cellStyle name="Normale 13" xfId="14" xr:uid="{1271FA4C-D0F2-452F-B5A0-E07DE80E943D}"/>
    <cellStyle name="Normale 14" xfId="17" xr:uid="{0D51C23E-8C12-4BEC-8125-9CDC13B70678}"/>
    <cellStyle name="Normale 15" xfId="15" xr:uid="{F2060702-1625-46B7-A81A-86C7955A2127}"/>
    <cellStyle name="Normale 16" xfId="8" xr:uid="{B98966CF-F44F-472D-AB80-6B5ABB4D495C}"/>
    <cellStyle name="Normale 17" xfId="16" xr:uid="{4806773B-1317-4801-B1D8-B93BFA388116}"/>
    <cellStyle name="Normale 19" xfId="22" xr:uid="{49C84AA1-B0AE-4540-BE10-0D09BBF98E4C}"/>
    <cellStyle name="Normale 2" xfId="2" xr:uid="{5C1C7946-808D-4F0D-A709-39541513960B}"/>
    <cellStyle name="Normale 20" xfId="20" xr:uid="{84114337-EE86-4711-9BF3-ADA919002E72}"/>
    <cellStyle name="Normale 21" xfId="18" xr:uid="{F595CE64-C5A4-485A-A72C-AAC70287CDCE}"/>
    <cellStyle name="Normale 23" xfId="21" xr:uid="{26456858-EC3B-40D9-8466-160740C4EF4B}"/>
    <cellStyle name="Normale 24" xfId="19" xr:uid="{49425DA1-84AC-4619-88F9-F34DF9DE4343}"/>
    <cellStyle name="Normale 25" xfId="23" xr:uid="{BBCE2354-09AD-4C47-A43C-F2A8C03F534D}"/>
    <cellStyle name="Normale 26" xfId="24" xr:uid="{D85DE05F-496E-4E40-89B3-AF22A90D9C49}"/>
    <cellStyle name="Normale 27" xfId="27" xr:uid="{0B45C04C-FE02-4EA1-9EC0-549192215978}"/>
    <cellStyle name="Normale 28" xfId="25" xr:uid="{5C7AF16E-2138-4E5C-806D-720D5EFAC7EB}"/>
    <cellStyle name="Normale 3" xfId="3" xr:uid="{254937A0-1C14-415F-BCF6-3FD6D589B8DC}"/>
    <cellStyle name="Normale 30" xfId="26" xr:uid="{7302191E-8BEA-45DD-8A2B-13DFA53EFA26}"/>
    <cellStyle name="Normale 31" xfId="28" xr:uid="{24B7421A-BC45-470A-A983-91FED40027CE}"/>
    <cellStyle name="Normale 32" xfId="35" xr:uid="{DF3CB778-1D2B-4EA5-B335-A4717C1D1437}"/>
    <cellStyle name="Normale 33" xfId="29" xr:uid="{C11F743B-3BEB-4013-A0D9-DFD0C07FFE88}"/>
    <cellStyle name="Normale 34" xfId="31" xr:uid="{BB879F2B-D4B1-4BB0-96AF-A39082771473}"/>
    <cellStyle name="Normale 35" xfId="30" xr:uid="{FBF3DABD-51ED-4B59-9193-099F2A0B6DA2}"/>
    <cellStyle name="Normale 36" xfId="33" xr:uid="{FABF202E-1B3D-4812-976C-4DA33D6A51ED}"/>
    <cellStyle name="Normale 37" xfId="34" xr:uid="{9DD0FF1E-40A1-427C-B7EC-85A1E937C4E7}"/>
    <cellStyle name="Normale 38" xfId="37" xr:uid="{C3636C4C-2875-44DF-A5BA-196C6E9EDEC5}"/>
    <cellStyle name="Normale 39" xfId="32" xr:uid="{282EDB85-AD10-4A94-B79B-BAEB0BF6E87C}"/>
    <cellStyle name="Normale 4" xfId="10" xr:uid="{942D1B9F-BCE8-44C0-A6F1-5CDEB4AC6AA2}"/>
    <cellStyle name="Normale 40" xfId="38" xr:uid="{A22ED1AD-B4FD-4EEE-8D26-B278F129445D}"/>
    <cellStyle name="Normale 41" xfId="39" xr:uid="{832B131E-D1BC-41CF-9F62-4C920A268BF0}"/>
    <cellStyle name="Normale 42" xfId="46" xr:uid="{5D176022-8A9B-4F45-AA91-7E247C75472A}"/>
    <cellStyle name="Normale 44" xfId="40" xr:uid="{6EAFB401-E2C5-48D8-AE5C-11BF87A487B5}"/>
    <cellStyle name="Normale 45" xfId="41" xr:uid="{17423DF3-C4ED-413E-AE5B-3FC6A7A0B3AD}"/>
    <cellStyle name="Normale 46" xfId="47" xr:uid="{9AABD5FA-8605-4DC0-9F56-74C9F0832BFB}"/>
    <cellStyle name="Normale 47" xfId="42" xr:uid="{71B5783A-6E7F-418B-B842-8C94EAEF95E1}"/>
    <cellStyle name="Normale 49" xfId="36" xr:uid="{495352EA-B9BA-45A3-8CE6-32424FD319E8}"/>
    <cellStyle name="Normale 5" xfId="4" xr:uid="{989B73E9-ED50-4617-8B58-29FB11F4D871}"/>
    <cellStyle name="Normale 51" xfId="48" xr:uid="{9310BB26-F70A-4246-A5D1-F8E102202D21}"/>
    <cellStyle name="Normale 52" xfId="43" xr:uid="{67649D00-377A-49CF-A3BD-2EF68F0EF959}"/>
    <cellStyle name="Normale 54" xfId="44" xr:uid="{FF1BE926-16C6-43F4-9CC5-42E8D9BDDFC1}"/>
    <cellStyle name="Normale 55" xfId="45" xr:uid="{4556A203-610A-4C9B-B11E-974B45C90715}"/>
    <cellStyle name="Normale 57" xfId="49" xr:uid="{BB9F0DE1-91BF-41EA-8F19-BEB09E5E6C71}"/>
    <cellStyle name="Normale 58" xfId="50" xr:uid="{71F2425F-DB9C-48A9-A767-18160B80E56A}"/>
    <cellStyle name="Normale 59" xfId="57" xr:uid="{DE587286-5A26-4067-BAA3-21229F9F2FA7}"/>
    <cellStyle name="Normale 6" xfId="6" xr:uid="{1482E290-3148-473A-AF86-C716687F8BEE}"/>
    <cellStyle name="Normale 60" xfId="51" xr:uid="{4659933B-3A27-4E23-A9CF-3EE09A7ECD36}"/>
    <cellStyle name="Normale 61" xfId="52" xr:uid="{6E509490-E9B2-4B2A-9D4D-3876017684B2}"/>
    <cellStyle name="Normale 62" xfId="53" xr:uid="{773D0F9D-49C9-48E5-9374-691D99BE602D}"/>
    <cellStyle name="Normale 63" xfId="54" xr:uid="{9D611C9E-BD4C-450E-B4C5-BE6471127C2A}"/>
    <cellStyle name="Normale 64" xfId="55" xr:uid="{2D7180D5-2B80-441F-9CCA-8BBEDE606E30}"/>
    <cellStyle name="Normale 65" xfId="56" xr:uid="{9F602BC5-4B99-4B73-8BF5-C2AC3243BC30}"/>
    <cellStyle name="Normale 66" xfId="58" xr:uid="{9206FA76-20B6-4F3B-A4BA-C1FBBCCDA319}"/>
    <cellStyle name="Normale 67" xfId="60" xr:uid="{A138DDE1-226B-42D2-9714-45E493AC4664}"/>
    <cellStyle name="Normale 68" xfId="59" xr:uid="{878AEA98-ED12-424D-A210-C44B25400B97}"/>
    <cellStyle name="Normale 7" xfId="5" xr:uid="{6AAB26B8-D380-420B-97F5-627F919F831E}"/>
    <cellStyle name="Normale 70" xfId="61" xr:uid="{5333B994-42A4-4C5A-B040-052ED103D8D7}"/>
    <cellStyle name="Normale 8" xfId="7" xr:uid="{CCFEC3D4-74F4-476B-A2A0-4B68991926B6}"/>
    <cellStyle name="Normale 9" xfId="9" xr:uid="{C3564A34-C77A-420D-B20E-3611FCC86064}"/>
    <cellStyle name="Normale_IVA ACQUISTI 2016" xfId="13" xr:uid="{44333216-D444-4CE5-A329-E960BCF552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AEDA1-0661-4258-A7A7-AF0E6D407A10}">
  <dimension ref="B4:AB910"/>
  <sheetViews>
    <sheetView topLeftCell="B3" workbookViewId="0">
      <selection activeCell="N9" sqref="N9"/>
    </sheetView>
  </sheetViews>
  <sheetFormatPr defaultRowHeight="15" x14ac:dyDescent="0.25"/>
  <cols>
    <col min="2" max="2" width="9.140625" style="15"/>
    <col min="3" max="3" width="6.5703125" style="231" customWidth="1"/>
    <col min="4" max="4" width="31.42578125" customWidth="1"/>
    <col min="5" max="5" width="10" hidden="1" customWidth="1"/>
    <col min="6" max="6" width="15.140625" hidden="1" customWidth="1"/>
    <col min="7" max="7" width="10.28515625" customWidth="1"/>
    <col min="8" max="8" width="12" customWidth="1"/>
    <col min="9" max="9" width="10.28515625" customWidth="1"/>
    <col min="10" max="10" width="7" customWidth="1"/>
    <col min="11" max="11" width="5" customWidth="1"/>
    <col min="12" max="12" width="6" customWidth="1"/>
    <col min="13" max="13" width="13.7109375" customWidth="1"/>
    <col min="14" max="14" width="16.5703125" customWidth="1"/>
    <col min="15" max="15" width="15.85546875" customWidth="1"/>
    <col min="16" max="16" width="13.140625" customWidth="1"/>
    <col min="17" max="17" width="13.28515625" hidden="1" customWidth="1"/>
    <col min="18" max="18" width="14.42578125" hidden="1" customWidth="1"/>
    <col min="19" max="21" width="5.140625" hidden="1" customWidth="1"/>
    <col min="22" max="22" width="12.42578125" customWidth="1"/>
    <col min="23" max="23" width="10.7109375" bestFit="1" customWidth="1"/>
    <col min="24" max="24" width="11.42578125" customWidth="1"/>
    <col min="26" max="28" width="7.28515625" customWidth="1"/>
  </cols>
  <sheetData>
    <row r="4" spans="2:27" x14ac:dyDescent="0.25">
      <c r="W4" s="289">
        <f>AVERAGE(W6:W229)</f>
        <v>65.982142857142861</v>
      </c>
      <c r="X4" s="289">
        <f>AVERAGE(X6:X229)</f>
        <v>62.90625</v>
      </c>
      <c r="Y4" s="289">
        <f>AVERAGE(Y6:Y229)</f>
        <v>-3.0758928571428572</v>
      </c>
    </row>
    <row r="5" spans="2:27" ht="38.25" x14ac:dyDescent="0.25">
      <c r="B5" s="243" t="s">
        <v>139</v>
      </c>
      <c r="C5" s="14" t="s">
        <v>0</v>
      </c>
      <c r="D5" s="1" t="s">
        <v>1</v>
      </c>
      <c r="E5" s="1" t="s">
        <v>2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8</v>
      </c>
      <c r="L5" s="1" t="s">
        <v>9</v>
      </c>
      <c r="M5" s="1" t="s">
        <v>10</v>
      </c>
      <c r="N5" s="1" t="s">
        <v>11</v>
      </c>
      <c r="O5" s="1" t="s">
        <v>12</v>
      </c>
      <c r="P5" s="1" t="s">
        <v>13</v>
      </c>
      <c r="Q5" s="1" t="s">
        <v>14</v>
      </c>
      <c r="R5" s="1" t="s">
        <v>15</v>
      </c>
      <c r="S5" s="1" t="s">
        <v>16</v>
      </c>
      <c r="T5" s="1" t="s">
        <v>17</v>
      </c>
      <c r="U5" s="1" t="s">
        <v>18</v>
      </c>
      <c r="V5" s="1" t="s">
        <v>143</v>
      </c>
      <c r="W5" s="1" t="s">
        <v>140</v>
      </c>
      <c r="X5" s="1" t="s">
        <v>141</v>
      </c>
      <c r="Y5" s="1" t="s">
        <v>142</v>
      </c>
    </row>
    <row r="6" spans="2:27" x14ac:dyDescent="0.25">
      <c r="C6" s="361">
        <v>1</v>
      </c>
      <c r="D6" s="336" t="s">
        <v>130</v>
      </c>
      <c r="E6" s="335">
        <v>86362</v>
      </c>
      <c r="F6" s="336" t="s">
        <v>653</v>
      </c>
      <c r="G6" s="336" t="s">
        <v>131</v>
      </c>
      <c r="H6" s="337">
        <v>44693</v>
      </c>
      <c r="I6" s="336" t="s">
        <v>19</v>
      </c>
      <c r="J6" s="336" t="s">
        <v>654</v>
      </c>
      <c r="K6" s="336" t="s">
        <v>655</v>
      </c>
      <c r="L6" s="335">
        <v>2</v>
      </c>
      <c r="M6" s="337">
        <v>44693</v>
      </c>
      <c r="N6" s="338">
        <v>1300</v>
      </c>
      <c r="O6" s="338">
        <v>0</v>
      </c>
      <c r="P6" s="338">
        <v>1300</v>
      </c>
      <c r="Q6" s="335">
        <v>66795</v>
      </c>
      <c r="R6" s="21">
        <f>IF(L6=0,O6*22%,0)</f>
        <v>0</v>
      </c>
      <c r="S6" s="294">
        <v>26</v>
      </c>
      <c r="T6">
        <v>5</v>
      </c>
      <c r="U6" s="16">
        <v>2022</v>
      </c>
      <c r="V6" s="13">
        <f>DATE(U6,T6,S6)</f>
        <v>44707</v>
      </c>
      <c r="W6" s="148">
        <f>+V6-M6</f>
        <v>14</v>
      </c>
      <c r="X6" s="286">
        <v>1</v>
      </c>
      <c r="Y6" s="148">
        <f>+X6-W6</f>
        <v>-13</v>
      </c>
      <c r="Z6" s="288"/>
      <c r="AA6" s="287"/>
    </row>
    <row r="7" spans="2:27" x14ac:dyDescent="0.25">
      <c r="C7" s="366">
        <v>3</v>
      </c>
      <c r="D7" s="291" t="s">
        <v>22</v>
      </c>
      <c r="E7" s="290">
        <v>84083</v>
      </c>
      <c r="F7" s="291" t="s">
        <v>144</v>
      </c>
      <c r="G7" s="291" t="s">
        <v>77</v>
      </c>
      <c r="H7" s="292">
        <v>44571</v>
      </c>
      <c r="I7" s="291" t="s">
        <v>19</v>
      </c>
      <c r="J7" s="291" t="s">
        <v>145</v>
      </c>
      <c r="K7" s="291" t="s">
        <v>146</v>
      </c>
      <c r="L7" s="290">
        <v>0</v>
      </c>
      <c r="M7" s="292">
        <v>44561</v>
      </c>
      <c r="N7" s="293">
        <v>35.729999999999997</v>
      </c>
      <c r="O7" s="293">
        <v>7.86</v>
      </c>
      <c r="P7" s="293">
        <v>43.59</v>
      </c>
      <c r="Q7" s="290">
        <v>63660</v>
      </c>
      <c r="R7" s="21">
        <v>1.7292000000000001</v>
      </c>
      <c r="S7" s="294">
        <v>6</v>
      </c>
      <c r="T7">
        <v>4</v>
      </c>
      <c r="U7">
        <v>2022</v>
      </c>
      <c r="V7" s="13">
        <f>DATE(U7,T7,S7)</f>
        <v>44657</v>
      </c>
      <c r="W7" s="148">
        <f>+V7-M7</f>
        <v>96</v>
      </c>
      <c r="X7" s="286">
        <v>90</v>
      </c>
      <c r="Y7" s="148">
        <f>+X7-W7</f>
        <v>-6</v>
      </c>
      <c r="Z7" s="288"/>
      <c r="AA7" s="287"/>
    </row>
    <row r="8" spans="2:27" x14ac:dyDescent="0.25">
      <c r="C8" s="359">
        <v>4</v>
      </c>
      <c r="D8" s="316" t="s">
        <v>244</v>
      </c>
      <c r="E8" s="315">
        <v>84358</v>
      </c>
      <c r="F8" s="316" t="s">
        <v>245</v>
      </c>
      <c r="G8" s="316" t="s">
        <v>246</v>
      </c>
      <c r="H8" s="317">
        <v>44581</v>
      </c>
      <c r="I8" s="316" t="s">
        <v>30</v>
      </c>
      <c r="J8" s="316" t="s">
        <v>247</v>
      </c>
      <c r="K8" s="316" t="s">
        <v>248</v>
      </c>
      <c r="L8" s="315">
        <v>1</v>
      </c>
      <c r="M8" s="317">
        <v>44575</v>
      </c>
      <c r="N8" s="318">
        <v>1321.16</v>
      </c>
      <c r="O8" s="318">
        <v>290.66000000000003</v>
      </c>
      <c r="P8" s="318">
        <v>1611.82</v>
      </c>
      <c r="Q8" s="315">
        <v>66768</v>
      </c>
      <c r="R8" s="21">
        <f>IF(L8=1,O8*13%,"")</f>
        <v>37.785800000000002</v>
      </c>
      <c r="S8" s="323">
        <v>12</v>
      </c>
      <c r="T8" s="10">
        <v>4</v>
      </c>
      <c r="U8" s="10">
        <v>2022</v>
      </c>
      <c r="V8" s="13">
        <f>DATE(U8,T8,S8)</f>
        <v>44663</v>
      </c>
      <c r="W8" s="148">
        <f>+V8-M8</f>
        <v>88</v>
      </c>
      <c r="X8" s="286">
        <v>90</v>
      </c>
      <c r="Y8" s="148">
        <f>+X8-W8</f>
        <v>2</v>
      </c>
      <c r="Z8" s="288"/>
      <c r="AA8" s="287"/>
    </row>
    <row r="9" spans="2:27" x14ac:dyDescent="0.25">
      <c r="C9" s="366">
        <v>6</v>
      </c>
      <c r="D9" s="291" t="s">
        <v>22</v>
      </c>
      <c r="E9" s="290">
        <v>84153</v>
      </c>
      <c r="F9" s="291" t="s">
        <v>147</v>
      </c>
      <c r="G9" s="291" t="s">
        <v>77</v>
      </c>
      <c r="H9" s="292">
        <v>44571</v>
      </c>
      <c r="I9" s="291" t="s">
        <v>19</v>
      </c>
      <c r="J9" s="291" t="s">
        <v>148</v>
      </c>
      <c r="K9" s="291" t="s">
        <v>149</v>
      </c>
      <c r="L9" s="290">
        <v>0</v>
      </c>
      <c r="M9" s="292">
        <v>44561</v>
      </c>
      <c r="N9" s="293">
        <v>12640.16</v>
      </c>
      <c r="O9" s="293">
        <v>2780.84</v>
      </c>
      <c r="P9" s="293">
        <v>15421</v>
      </c>
      <c r="Q9" s="290">
        <v>63660</v>
      </c>
      <c r="R9" s="21">
        <v>611.78480000000002</v>
      </c>
      <c r="S9" s="294">
        <v>6</v>
      </c>
      <c r="T9">
        <v>4</v>
      </c>
      <c r="U9">
        <v>2022</v>
      </c>
      <c r="V9" s="13">
        <f>DATE(U9,T9,S9)</f>
        <v>44657</v>
      </c>
      <c r="W9" s="148">
        <f>+V9-M9</f>
        <v>96</v>
      </c>
      <c r="X9" s="286">
        <v>90</v>
      </c>
      <c r="Y9" s="148">
        <f>+X9-W9</f>
        <v>-6</v>
      </c>
      <c r="Z9" s="288"/>
      <c r="AA9" s="287"/>
    </row>
    <row r="10" spans="2:27" x14ac:dyDescent="0.25">
      <c r="C10" s="366">
        <v>7</v>
      </c>
      <c r="D10" s="291" t="s">
        <v>22</v>
      </c>
      <c r="E10" s="290">
        <v>84154</v>
      </c>
      <c r="F10" s="291" t="s">
        <v>150</v>
      </c>
      <c r="G10" s="291" t="s">
        <v>77</v>
      </c>
      <c r="H10" s="292">
        <v>44571</v>
      </c>
      <c r="I10" s="291" t="s">
        <v>19</v>
      </c>
      <c r="J10" s="291" t="s">
        <v>151</v>
      </c>
      <c r="K10" s="291" t="s">
        <v>152</v>
      </c>
      <c r="L10" s="290">
        <v>0</v>
      </c>
      <c r="M10" s="292">
        <v>44561</v>
      </c>
      <c r="N10" s="293">
        <v>592.84</v>
      </c>
      <c r="O10" s="293">
        <v>130.41999999999999</v>
      </c>
      <c r="P10" s="293">
        <v>723.26</v>
      </c>
      <c r="Q10" s="290">
        <v>63660</v>
      </c>
      <c r="R10" s="21">
        <v>28.692399999999996</v>
      </c>
      <c r="S10" s="294">
        <v>6</v>
      </c>
      <c r="T10">
        <v>4</v>
      </c>
      <c r="U10">
        <v>2022</v>
      </c>
      <c r="V10" s="13">
        <f>DATE(U10,T10,S10)</f>
        <v>44657</v>
      </c>
      <c r="W10" s="148">
        <f>+V10-M10</f>
        <v>96</v>
      </c>
      <c r="X10" s="286">
        <v>90</v>
      </c>
      <c r="Y10" s="148">
        <f>+X10-W10</f>
        <v>-6</v>
      </c>
      <c r="Z10" s="288"/>
      <c r="AA10" s="287"/>
    </row>
    <row r="11" spans="2:27" x14ac:dyDescent="0.25">
      <c r="C11" s="366">
        <v>8</v>
      </c>
      <c r="D11" s="291" t="s">
        <v>69</v>
      </c>
      <c r="E11" s="290">
        <v>84155</v>
      </c>
      <c r="F11" s="291" t="s">
        <v>264</v>
      </c>
      <c r="G11" s="291" t="s">
        <v>265</v>
      </c>
      <c r="H11" s="292">
        <v>44571</v>
      </c>
      <c r="I11" s="291" t="s">
        <v>19</v>
      </c>
      <c r="J11" s="291" t="s">
        <v>266</v>
      </c>
      <c r="K11" s="291" t="s">
        <v>267</v>
      </c>
      <c r="L11" s="290">
        <v>0</v>
      </c>
      <c r="M11" s="292">
        <v>44566</v>
      </c>
      <c r="N11" s="293">
        <v>562.5</v>
      </c>
      <c r="O11" s="293">
        <v>123.75</v>
      </c>
      <c r="P11" s="293">
        <v>686.25</v>
      </c>
      <c r="Q11" s="290">
        <v>65384</v>
      </c>
      <c r="R11" s="21">
        <f>IF(L11=0,O11*22%,"")</f>
        <v>27.225000000000001</v>
      </c>
      <c r="S11" s="294">
        <v>12</v>
      </c>
      <c r="T11">
        <v>4</v>
      </c>
      <c r="U11">
        <v>2022</v>
      </c>
      <c r="V11" s="13">
        <f>DATE(U11,T11,S11)</f>
        <v>44663</v>
      </c>
      <c r="W11" s="148">
        <f>+V11-M11</f>
        <v>97</v>
      </c>
      <c r="X11" s="286">
        <v>90</v>
      </c>
      <c r="Y11" s="148">
        <f>+X11-W11</f>
        <v>-7</v>
      </c>
      <c r="Z11" s="288"/>
      <c r="AA11" s="287"/>
    </row>
    <row r="12" spans="2:27" x14ac:dyDescent="0.25">
      <c r="C12" s="366">
        <v>13</v>
      </c>
      <c r="D12" s="291" t="s">
        <v>113</v>
      </c>
      <c r="E12" s="290">
        <v>84229</v>
      </c>
      <c r="F12" s="291" t="s">
        <v>305</v>
      </c>
      <c r="G12" s="291" t="s">
        <v>25</v>
      </c>
      <c r="H12" s="292">
        <v>44574</v>
      </c>
      <c r="I12" s="291" t="s">
        <v>19</v>
      </c>
      <c r="J12" s="291" t="s">
        <v>306</v>
      </c>
      <c r="K12" s="291" t="s">
        <v>307</v>
      </c>
      <c r="L12" s="290">
        <v>0</v>
      </c>
      <c r="M12" s="292">
        <v>44573</v>
      </c>
      <c r="N12" s="293">
        <v>22000</v>
      </c>
      <c r="O12" s="293">
        <v>0</v>
      </c>
      <c r="P12" s="293">
        <v>22000</v>
      </c>
      <c r="Q12" s="290">
        <v>9473</v>
      </c>
      <c r="R12" s="21">
        <f>IF(L12=0,O12*22%,"")</f>
        <v>0</v>
      </c>
      <c r="S12" s="294">
        <v>20</v>
      </c>
      <c r="T12">
        <v>4</v>
      </c>
      <c r="U12">
        <v>2022</v>
      </c>
      <c r="V12" s="13">
        <f>DATE(U12,T12,S12)</f>
        <v>44671</v>
      </c>
      <c r="W12" s="148">
        <f>+V12-M12</f>
        <v>98</v>
      </c>
      <c r="X12" s="286">
        <f>+W12</f>
        <v>98</v>
      </c>
      <c r="Y12" s="148">
        <f>+X12-W12</f>
        <v>0</v>
      </c>
      <c r="Z12" s="288"/>
      <c r="AA12" s="287"/>
    </row>
    <row r="13" spans="2:27" x14ac:dyDescent="0.25">
      <c r="C13" s="356">
        <v>13</v>
      </c>
      <c r="D13" s="320" t="s">
        <v>344</v>
      </c>
      <c r="E13" s="319">
        <v>84786</v>
      </c>
      <c r="F13" s="320" t="s">
        <v>64</v>
      </c>
      <c r="G13" s="320" t="s">
        <v>345</v>
      </c>
      <c r="H13" s="321">
        <v>44602</v>
      </c>
      <c r="I13" s="320" t="s">
        <v>19</v>
      </c>
      <c r="J13" s="320" t="s">
        <v>346</v>
      </c>
      <c r="K13" s="320" t="s">
        <v>307</v>
      </c>
      <c r="L13" s="319">
        <v>1</v>
      </c>
      <c r="M13" s="321">
        <v>44601</v>
      </c>
      <c r="N13" s="322">
        <v>12000</v>
      </c>
      <c r="O13" s="322">
        <v>2640</v>
      </c>
      <c r="P13" s="322">
        <v>14640</v>
      </c>
      <c r="Q13" s="319">
        <v>10101</v>
      </c>
      <c r="R13" s="21">
        <f>IF(L13=1,O13*13%,"")</f>
        <v>343.2</v>
      </c>
      <c r="S13" s="294">
        <v>6</v>
      </c>
      <c r="T13" s="10">
        <v>5</v>
      </c>
      <c r="U13" s="10">
        <v>2022</v>
      </c>
      <c r="V13" s="13">
        <f>DATE(U13,T13,S13)</f>
        <v>44687</v>
      </c>
      <c r="W13" s="148">
        <f>+V13-M13</f>
        <v>86</v>
      </c>
      <c r="X13" s="286">
        <f>IF(W13&lt;65,60,75)</f>
        <v>75</v>
      </c>
      <c r="Y13" s="148">
        <f>+X13-W13</f>
        <v>-11</v>
      </c>
      <c r="Z13" s="288"/>
      <c r="AA13" s="287"/>
    </row>
    <row r="14" spans="2:27" x14ac:dyDescent="0.25">
      <c r="C14" s="356">
        <v>14</v>
      </c>
      <c r="D14" s="320" t="s">
        <v>478</v>
      </c>
      <c r="E14" s="319">
        <v>84859</v>
      </c>
      <c r="F14" s="320" t="s">
        <v>479</v>
      </c>
      <c r="G14" s="320" t="s">
        <v>480</v>
      </c>
      <c r="H14" s="321">
        <v>44608</v>
      </c>
      <c r="I14" s="320" t="s">
        <v>30</v>
      </c>
      <c r="J14" s="320" t="s">
        <v>481</v>
      </c>
      <c r="K14" s="320" t="s">
        <v>482</v>
      </c>
      <c r="L14" s="319">
        <v>1</v>
      </c>
      <c r="M14" s="321">
        <v>44608</v>
      </c>
      <c r="N14" s="322">
        <v>728</v>
      </c>
      <c r="O14" s="322">
        <v>160.16</v>
      </c>
      <c r="P14" s="322">
        <v>888.16</v>
      </c>
      <c r="Q14" s="319">
        <v>66826</v>
      </c>
      <c r="R14" s="21">
        <f>IF(L14=1,O14*13%,"")</f>
        <v>20.820800000000002</v>
      </c>
      <c r="S14" s="294">
        <v>10</v>
      </c>
      <c r="T14" s="10">
        <v>5</v>
      </c>
      <c r="U14" s="10">
        <v>2022</v>
      </c>
      <c r="V14" s="13">
        <f>DATE(U14,T14,S14)</f>
        <v>44691</v>
      </c>
      <c r="W14" s="148">
        <f>+V14-M14</f>
        <v>83</v>
      </c>
      <c r="X14" s="286">
        <f>IF(W14&lt;65,60,75)</f>
        <v>75</v>
      </c>
      <c r="Y14" s="148">
        <f>+X14-W14</f>
        <v>-8</v>
      </c>
      <c r="Z14" s="288"/>
      <c r="AA14" s="287"/>
    </row>
    <row r="15" spans="2:27" x14ac:dyDescent="0.25">
      <c r="C15" s="356">
        <v>15</v>
      </c>
      <c r="D15" s="320" t="s">
        <v>45</v>
      </c>
      <c r="E15" s="319">
        <v>84861</v>
      </c>
      <c r="F15" s="320" t="s">
        <v>317</v>
      </c>
      <c r="G15" s="320" t="s">
        <v>125</v>
      </c>
      <c r="H15" s="321">
        <v>44613</v>
      </c>
      <c r="I15" s="320" t="s">
        <v>30</v>
      </c>
      <c r="J15" s="320" t="s">
        <v>318</v>
      </c>
      <c r="K15" s="320" t="s">
        <v>319</v>
      </c>
      <c r="L15" s="319">
        <v>1</v>
      </c>
      <c r="M15" s="321">
        <v>44609</v>
      </c>
      <c r="N15" s="322">
        <v>8.98</v>
      </c>
      <c r="O15" s="322">
        <v>1.98</v>
      </c>
      <c r="P15" s="322">
        <v>10.96</v>
      </c>
      <c r="Q15" s="319">
        <v>65856</v>
      </c>
      <c r="R15" s="21">
        <f>IF(L15=1,O15*13%,"")</f>
        <v>0.25740000000000002</v>
      </c>
      <c r="S15" s="294">
        <v>20</v>
      </c>
      <c r="T15">
        <v>4</v>
      </c>
      <c r="U15">
        <v>2022</v>
      </c>
      <c r="V15" s="13">
        <f>DATE(U15,T15,S15)</f>
        <v>44671</v>
      </c>
      <c r="W15" s="148">
        <f>+V15-M15</f>
        <v>62</v>
      </c>
      <c r="X15" s="286">
        <f>IF(W15&lt;65,60,75)</f>
        <v>60</v>
      </c>
      <c r="Y15" s="148">
        <f>+X15-W15</f>
        <v>-2</v>
      </c>
      <c r="Z15" s="288"/>
      <c r="AA15" s="287"/>
    </row>
    <row r="16" spans="2:27" x14ac:dyDescent="0.25">
      <c r="C16" s="356">
        <v>16</v>
      </c>
      <c r="D16" s="320" t="s">
        <v>45</v>
      </c>
      <c r="E16" s="319">
        <v>84862</v>
      </c>
      <c r="F16" s="320" t="s">
        <v>320</v>
      </c>
      <c r="G16" s="320" t="s">
        <v>125</v>
      </c>
      <c r="H16" s="321">
        <v>44613</v>
      </c>
      <c r="I16" s="320" t="s">
        <v>30</v>
      </c>
      <c r="J16" s="320" t="s">
        <v>321</v>
      </c>
      <c r="K16" s="320" t="s">
        <v>322</v>
      </c>
      <c r="L16" s="319">
        <v>1</v>
      </c>
      <c r="M16" s="321">
        <v>44609</v>
      </c>
      <c r="N16" s="322">
        <v>105.03</v>
      </c>
      <c r="O16" s="322">
        <v>23.11</v>
      </c>
      <c r="P16" s="322">
        <v>128.13999999999999</v>
      </c>
      <c r="Q16" s="319">
        <v>65856</v>
      </c>
      <c r="R16" s="21">
        <f>IF(L16=1,O16*13%,"")</f>
        <v>3.0043000000000002</v>
      </c>
      <c r="S16" s="294">
        <v>20</v>
      </c>
      <c r="T16">
        <v>4</v>
      </c>
      <c r="U16">
        <v>2022</v>
      </c>
      <c r="V16" s="13">
        <f>DATE(U16,T16,S16)</f>
        <v>44671</v>
      </c>
      <c r="W16" s="148">
        <f>+V16-M16</f>
        <v>62</v>
      </c>
      <c r="X16" s="286">
        <f>IF(W16&lt;65,60,75)</f>
        <v>60</v>
      </c>
      <c r="Y16" s="148">
        <f>+X16-W16</f>
        <v>-2</v>
      </c>
      <c r="Z16" s="288"/>
      <c r="AA16" s="287"/>
    </row>
    <row r="17" spans="3:27" x14ac:dyDescent="0.25">
      <c r="C17" s="356">
        <v>17</v>
      </c>
      <c r="D17" s="320" t="s">
        <v>45</v>
      </c>
      <c r="E17" s="319">
        <v>84863</v>
      </c>
      <c r="F17" s="320" t="s">
        <v>323</v>
      </c>
      <c r="G17" s="320" t="s">
        <v>125</v>
      </c>
      <c r="H17" s="321">
        <v>44613</v>
      </c>
      <c r="I17" s="320" t="s">
        <v>30</v>
      </c>
      <c r="J17" s="320" t="s">
        <v>324</v>
      </c>
      <c r="K17" s="320" t="s">
        <v>325</v>
      </c>
      <c r="L17" s="319">
        <v>1</v>
      </c>
      <c r="M17" s="321">
        <v>44609</v>
      </c>
      <c r="N17" s="322">
        <v>96</v>
      </c>
      <c r="O17" s="322">
        <v>21.12</v>
      </c>
      <c r="P17" s="322">
        <v>117.12</v>
      </c>
      <c r="Q17" s="319">
        <v>65856</v>
      </c>
      <c r="R17" s="21">
        <f>IF(L17=1,O17*13%,"")</f>
        <v>2.7456</v>
      </c>
      <c r="S17" s="294">
        <v>20</v>
      </c>
      <c r="T17">
        <v>4</v>
      </c>
      <c r="U17">
        <v>2022</v>
      </c>
      <c r="V17" s="13">
        <f>DATE(U17,T17,S17)</f>
        <v>44671</v>
      </c>
      <c r="W17" s="148">
        <f>+V17-M17</f>
        <v>62</v>
      </c>
      <c r="X17" s="286">
        <f>IF(W17&lt;65,60,75)</f>
        <v>60</v>
      </c>
      <c r="Y17" s="148">
        <f>+X17-W17</f>
        <v>-2</v>
      </c>
      <c r="Z17" s="288"/>
      <c r="AA17" s="287"/>
    </row>
    <row r="18" spans="3:27" x14ac:dyDescent="0.25">
      <c r="C18" s="356">
        <v>18</v>
      </c>
      <c r="D18" s="320" t="s">
        <v>45</v>
      </c>
      <c r="E18" s="319">
        <v>84864</v>
      </c>
      <c r="F18" s="320" t="s">
        <v>326</v>
      </c>
      <c r="G18" s="320" t="s">
        <v>125</v>
      </c>
      <c r="H18" s="321">
        <v>44613</v>
      </c>
      <c r="I18" s="320" t="s">
        <v>30</v>
      </c>
      <c r="J18" s="320" t="s">
        <v>327</v>
      </c>
      <c r="K18" s="320" t="s">
        <v>328</v>
      </c>
      <c r="L18" s="319">
        <v>1</v>
      </c>
      <c r="M18" s="321">
        <v>44609</v>
      </c>
      <c r="N18" s="322">
        <v>11.12</v>
      </c>
      <c r="O18" s="322">
        <v>2.4500000000000002</v>
      </c>
      <c r="P18" s="322">
        <v>13.57</v>
      </c>
      <c r="Q18" s="319">
        <v>65856</v>
      </c>
      <c r="R18" s="21">
        <f>IF(L18=1,O18*13%,"")</f>
        <v>0.31850000000000006</v>
      </c>
      <c r="S18" s="294">
        <v>20</v>
      </c>
      <c r="T18">
        <v>4</v>
      </c>
      <c r="U18">
        <v>2022</v>
      </c>
      <c r="V18" s="13">
        <f>DATE(U18,T18,S18)</f>
        <v>44671</v>
      </c>
      <c r="W18" s="148">
        <f>+V18-M18</f>
        <v>62</v>
      </c>
      <c r="X18" s="286">
        <f>IF(W18&lt;65,60,75)</f>
        <v>60</v>
      </c>
      <c r="Y18" s="148">
        <f>+X18-W18</f>
        <v>-2</v>
      </c>
      <c r="Z18" s="288"/>
      <c r="AA18" s="287"/>
    </row>
    <row r="19" spans="3:27" x14ac:dyDescent="0.25">
      <c r="C19" s="363">
        <v>21</v>
      </c>
      <c r="D19" s="304" t="s">
        <v>127</v>
      </c>
      <c r="E19" s="303">
        <v>85283</v>
      </c>
      <c r="F19" s="304" t="s">
        <v>455</v>
      </c>
      <c r="G19" s="304" t="s">
        <v>452</v>
      </c>
      <c r="H19" s="305">
        <v>44630</v>
      </c>
      <c r="I19" s="304" t="s">
        <v>30</v>
      </c>
      <c r="J19" s="304" t="s">
        <v>456</v>
      </c>
      <c r="K19" s="304" t="s">
        <v>457</v>
      </c>
      <c r="L19" s="303">
        <v>1</v>
      </c>
      <c r="M19" s="305">
        <v>44620</v>
      </c>
      <c r="N19" s="306">
        <v>148.5</v>
      </c>
      <c r="O19" s="306">
        <v>32.67</v>
      </c>
      <c r="P19" s="306">
        <v>181.17</v>
      </c>
      <c r="Q19" s="303">
        <v>66671</v>
      </c>
      <c r="R19" s="21">
        <f>IF(L19=1,O19*13%,"")</f>
        <v>4.2471000000000005</v>
      </c>
      <c r="S19" s="323">
        <v>10</v>
      </c>
      <c r="T19" s="10">
        <v>5</v>
      </c>
      <c r="U19" s="10">
        <v>2022</v>
      </c>
      <c r="V19" s="13">
        <f>DATE(U19,T19,S19)</f>
        <v>44691</v>
      </c>
      <c r="W19" s="148">
        <f>+V19-M19</f>
        <v>71</v>
      </c>
      <c r="X19" s="286">
        <f>IF(W19&lt;65,60,75)</f>
        <v>75</v>
      </c>
      <c r="Y19" s="148">
        <f>+X19-W19</f>
        <v>4</v>
      </c>
      <c r="Z19" s="288"/>
      <c r="AA19" s="287"/>
    </row>
    <row r="20" spans="3:27" x14ac:dyDescent="0.25">
      <c r="C20" s="359">
        <v>24</v>
      </c>
      <c r="D20" s="316" t="s">
        <v>53</v>
      </c>
      <c r="E20" s="315">
        <v>84339</v>
      </c>
      <c r="F20" s="316" t="s">
        <v>114</v>
      </c>
      <c r="G20" s="316" t="s">
        <v>234</v>
      </c>
      <c r="H20" s="317">
        <v>44581</v>
      </c>
      <c r="I20" s="316" t="s">
        <v>19</v>
      </c>
      <c r="J20" s="316" t="s">
        <v>235</v>
      </c>
      <c r="K20" s="316" t="s">
        <v>236</v>
      </c>
      <c r="L20" s="315">
        <v>0</v>
      </c>
      <c r="M20" s="317">
        <v>44573</v>
      </c>
      <c r="N20" s="318">
        <v>228</v>
      </c>
      <c r="O20" s="318">
        <v>22.8</v>
      </c>
      <c r="P20" s="318">
        <v>250.8</v>
      </c>
      <c r="Q20" s="315">
        <v>66487</v>
      </c>
      <c r="R20" s="21">
        <v>5.016</v>
      </c>
      <c r="S20" s="294">
        <v>12</v>
      </c>
      <c r="T20">
        <v>4</v>
      </c>
      <c r="U20">
        <v>2022</v>
      </c>
      <c r="V20" s="13">
        <f>DATE(U20,T20,S20)</f>
        <v>44663</v>
      </c>
      <c r="W20" s="148">
        <f>+V20-M20</f>
        <v>90</v>
      </c>
      <c r="X20" s="286">
        <v>90</v>
      </c>
      <c r="Y20" s="148">
        <f>+X20-W20</f>
        <v>0</v>
      </c>
      <c r="Z20" s="288"/>
      <c r="AA20" s="287"/>
    </row>
    <row r="21" spans="3:27" x14ac:dyDescent="0.25">
      <c r="C21" s="362">
        <v>26</v>
      </c>
      <c r="D21" s="325" t="s">
        <v>458</v>
      </c>
      <c r="E21" s="324">
        <v>85497</v>
      </c>
      <c r="F21" s="325" t="s">
        <v>459</v>
      </c>
      <c r="G21" s="325" t="s">
        <v>460</v>
      </c>
      <c r="H21" s="326">
        <v>44651</v>
      </c>
      <c r="I21" s="325" t="s">
        <v>19</v>
      </c>
      <c r="J21" s="325" t="s">
        <v>461</v>
      </c>
      <c r="K21" s="325" t="s">
        <v>462</v>
      </c>
      <c r="L21" s="324">
        <v>1</v>
      </c>
      <c r="M21" s="326">
        <v>44565</v>
      </c>
      <c r="N21" s="327">
        <v>492</v>
      </c>
      <c r="O21" s="327">
        <v>108.24</v>
      </c>
      <c r="P21" s="327">
        <v>600.24</v>
      </c>
      <c r="Q21" s="324">
        <v>66805</v>
      </c>
      <c r="R21" s="73">
        <f>IF(L21=1,O21*13%,"")</f>
        <v>14.071199999999999</v>
      </c>
      <c r="S21" s="323">
        <v>10</v>
      </c>
      <c r="T21" s="10">
        <v>5</v>
      </c>
      <c r="U21" s="10">
        <v>2022</v>
      </c>
      <c r="V21" s="13">
        <f>DATE(U21,T21,S21)</f>
        <v>44691</v>
      </c>
      <c r="W21" s="148">
        <v>1</v>
      </c>
      <c r="X21" s="286">
        <v>1</v>
      </c>
      <c r="Y21" s="148">
        <f>+X21-W21</f>
        <v>0</v>
      </c>
      <c r="Z21" s="288"/>
      <c r="AA21" s="287"/>
    </row>
    <row r="22" spans="3:27" x14ac:dyDescent="0.25">
      <c r="C22" s="362">
        <v>27</v>
      </c>
      <c r="D22" s="325" t="s">
        <v>354</v>
      </c>
      <c r="E22" s="324">
        <v>85785</v>
      </c>
      <c r="F22" s="325" t="s">
        <v>355</v>
      </c>
      <c r="G22" s="325" t="s">
        <v>356</v>
      </c>
      <c r="H22" s="326">
        <v>44651</v>
      </c>
      <c r="I22" s="325" t="s">
        <v>30</v>
      </c>
      <c r="J22" s="325" t="s">
        <v>357</v>
      </c>
      <c r="K22" s="325" t="s">
        <v>358</v>
      </c>
      <c r="L22" s="324">
        <v>1</v>
      </c>
      <c r="M22" s="326">
        <v>44650</v>
      </c>
      <c r="N22" s="327">
        <v>54.1</v>
      </c>
      <c r="O22" s="327">
        <v>11.9</v>
      </c>
      <c r="P22" s="327">
        <v>66</v>
      </c>
      <c r="Q22" s="324">
        <v>6476</v>
      </c>
      <c r="R22" s="73">
        <v>1.5470000000000002</v>
      </c>
      <c r="S22" s="323">
        <v>6</v>
      </c>
      <c r="T22" s="10">
        <v>5</v>
      </c>
      <c r="U22" s="10">
        <v>2022</v>
      </c>
      <c r="V22" s="13">
        <f>DATE(U22,T22,S22)</f>
        <v>44687</v>
      </c>
      <c r="W22" s="148">
        <f>+V22-M22</f>
        <v>37</v>
      </c>
      <c r="X22" s="286">
        <v>30</v>
      </c>
      <c r="Y22" s="148">
        <f>+X22-W22</f>
        <v>-7</v>
      </c>
      <c r="Z22" s="288"/>
      <c r="AA22" s="287"/>
    </row>
    <row r="23" spans="3:27" x14ac:dyDescent="0.25">
      <c r="C23" s="362">
        <v>28</v>
      </c>
      <c r="D23" s="325" t="s">
        <v>45</v>
      </c>
      <c r="E23" s="324">
        <v>85788</v>
      </c>
      <c r="F23" s="325" t="s">
        <v>630</v>
      </c>
      <c r="G23" s="325" t="s">
        <v>46</v>
      </c>
      <c r="H23" s="326">
        <v>44651</v>
      </c>
      <c r="I23" s="325" t="s">
        <v>59</v>
      </c>
      <c r="J23" s="325" t="s">
        <v>631</v>
      </c>
      <c r="K23" s="325" t="s">
        <v>632</v>
      </c>
      <c r="L23" s="324">
        <v>1</v>
      </c>
      <c r="M23" s="326">
        <v>44636</v>
      </c>
      <c r="N23" s="339">
        <v>-1001.72</v>
      </c>
      <c r="O23" s="339">
        <v>-220.38</v>
      </c>
      <c r="P23" s="339">
        <v>-1222.0999999999999</v>
      </c>
      <c r="Q23" s="324">
        <v>65856</v>
      </c>
      <c r="R23" s="73">
        <f>IF(L23=1,O23*13%,"")</f>
        <v>-28.6494</v>
      </c>
      <c r="S23" s="294">
        <v>23</v>
      </c>
      <c r="T23">
        <v>5</v>
      </c>
      <c r="U23">
        <v>2022</v>
      </c>
      <c r="V23" s="13">
        <f>DATE(U23,T23,S23)</f>
        <v>44704</v>
      </c>
      <c r="W23" s="148">
        <f>+V23-M23</f>
        <v>68</v>
      </c>
      <c r="X23" s="286">
        <v>60</v>
      </c>
      <c r="Y23" s="148">
        <f>+X23-W23</f>
        <v>-8</v>
      </c>
      <c r="Z23" s="288"/>
      <c r="AA23" s="287"/>
    </row>
    <row r="24" spans="3:27" x14ac:dyDescent="0.25">
      <c r="C24" s="359">
        <v>29</v>
      </c>
      <c r="D24" s="316" t="s">
        <v>52</v>
      </c>
      <c r="E24" s="315">
        <v>84350</v>
      </c>
      <c r="F24" s="316" t="s">
        <v>730</v>
      </c>
      <c r="G24" s="316" t="s">
        <v>731</v>
      </c>
      <c r="H24" s="317">
        <v>44581</v>
      </c>
      <c r="I24" s="316" t="s">
        <v>19</v>
      </c>
      <c r="J24" s="316" t="s">
        <v>732</v>
      </c>
      <c r="K24" s="316" t="s">
        <v>635</v>
      </c>
      <c r="L24" s="315">
        <v>0</v>
      </c>
      <c r="M24" s="317">
        <v>44561</v>
      </c>
      <c r="N24" s="318">
        <v>225</v>
      </c>
      <c r="O24" s="318">
        <v>49.5</v>
      </c>
      <c r="P24" s="318">
        <v>274.5</v>
      </c>
      <c r="Q24" s="315">
        <v>9683</v>
      </c>
      <c r="R24" s="21">
        <f>IF(L24=0,O24*22%,"")</f>
        <v>10.89</v>
      </c>
      <c r="S24" s="294">
        <v>10</v>
      </c>
      <c r="T24">
        <v>6</v>
      </c>
      <c r="U24">
        <v>2022</v>
      </c>
      <c r="V24" s="13">
        <f>DATE(U24,T24,S24)</f>
        <v>44722</v>
      </c>
      <c r="W24" s="148">
        <f>+V24-M24</f>
        <v>161</v>
      </c>
      <c r="X24" s="286">
        <v>90</v>
      </c>
      <c r="Y24" s="148">
        <f>+X24-W24</f>
        <v>-71</v>
      </c>
      <c r="Z24" s="288"/>
      <c r="AA24" s="287"/>
    </row>
    <row r="25" spans="3:27" x14ac:dyDescent="0.25">
      <c r="C25" s="362">
        <v>29</v>
      </c>
      <c r="D25" s="325" t="s">
        <v>45</v>
      </c>
      <c r="E25" s="324">
        <v>85789</v>
      </c>
      <c r="F25" s="325" t="s">
        <v>633</v>
      </c>
      <c r="G25" s="325" t="s">
        <v>125</v>
      </c>
      <c r="H25" s="326">
        <v>44651</v>
      </c>
      <c r="I25" s="325" t="s">
        <v>30</v>
      </c>
      <c r="J25" s="325" t="s">
        <v>634</v>
      </c>
      <c r="K25" s="325" t="s">
        <v>635</v>
      </c>
      <c r="L25" s="324">
        <v>1</v>
      </c>
      <c r="M25" s="326">
        <v>44636</v>
      </c>
      <c r="N25" s="327">
        <v>14.9</v>
      </c>
      <c r="O25" s="327">
        <v>3.28</v>
      </c>
      <c r="P25" s="327">
        <v>18.18</v>
      </c>
      <c r="Q25" s="324">
        <v>65856</v>
      </c>
      <c r="R25" s="73">
        <f>IF(L25=1,O25*13%,"")</f>
        <v>0.4264</v>
      </c>
      <c r="S25" s="294">
        <v>23</v>
      </c>
      <c r="T25">
        <v>5</v>
      </c>
      <c r="U25">
        <v>2022</v>
      </c>
      <c r="V25" s="13">
        <f>DATE(U25,T25,S25)</f>
        <v>44704</v>
      </c>
      <c r="W25" s="148">
        <f>+V25-M25</f>
        <v>68</v>
      </c>
      <c r="X25" s="286">
        <v>60</v>
      </c>
      <c r="Y25" s="148">
        <f>+X25-W25</f>
        <v>-8</v>
      </c>
      <c r="Z25" s="288"/>
      <c r="AA25" s="287"/>
    </row>
    <row r="26" spans="3:27" x14ac:dyDescent="0.25">
      <c r="C26" s="359">
        <v>30</v>
      </c>
      <c r="D26" s="316" t="s">
        <v>66</v>
      </c>
      <c r="E26" s="315">
        <v>84353</v>
      </c>
      <c r="F26" s="316" t="s">
        <v>187</v>
      </c>
      <c r="G26" s="316" t="s">
        <v>100</v>
      </c>
      <c r="H26" s="317">
        <v>44581</v>
      </c>
      <c r="I26" s="316" t="s">
        <v>19</v>
      </c>
      <c r="J26" s="316" t="s">
        <v>188</v>
      </c>
      <c r="K26" s="316" t="s">
        <v>189</v>
      </c>
      <c r="L26" s="315">
        <v>0</v>
      </c>
      <c r="M26" s="317">
        <v>44575</v>
      </c>
      <c r="N26" s="318">
        <v>150.5</v>
      </c>
      <c r="O26" s="318">
        <v>33.11</v>
      </c>
      <c r="P26" s="318">
        <v>183.61</v>
      </c>
      <c r="Q26" s="315">
        <v>3343</v>
      </c>
      <c r="R26" s="21">
        <f>IF(L26=0,O26*22%,"")</f>
        <v>7.2842000000000002</v>
      </c>
      <c r="S26" s="294">
        <v>12</v>
      </c>
      <c r="T26">
        <v>4</v>
      </c>
      <c r="U26">
        <v>2022</v>
      </c>
      <c r="V26" s="13">
        <f>DATE(U26,T26,S26)</f>
        <v>44663</v>
      </c>
      <c r="W26" s="148">
        <f>+V26-M26</f>
        <v>88</v>
      </c>
      <c r="X26" s="286">
        <f>IF(W26&lt;65,60,75)</f>
        <v>75</v>
      </c>
      <c r="Y26" s="148">
        <f>+X26-W26</f>
        <v>-13</v>
      </c>
      <c r="Z26" s="288"/>
      <c r="AA26" s="287"/>
    </row>
    <row r="27" spans="3:27" x14ac:dyDescent="0.25">
      <c r="C27" s="362">
        <v>30</v>
      </c>
      <c r="D27" s="325" t="s">
        <v>45</v>
      </c>
      <c r="E27" s="324">
        <v>85790</v>
      </c>
      <c r="F27" s="325" t="s">
        <v>636</v>
      </c>
      <c r="G27" s="325" t="s">
        <v>637</v>
      </c>
      <c r="H27" s="326">
        <v>44651</v>
      </c>
      <c r="I27" s="325" t="s">
        <v>59</v>
      </c>
      <c r="J27" s="325" t="s">
        <v>638</v>
      </c>
      <c r="K27" s="325" t="s">
        <v>189</v>
      </c>
      <c r="L27" s="324">
        <v>1</v>
      </c>
      <c r="M27" s="326">
        <v>44636</v>
      </c>
      <c r="N27" s="340">
        <v>-839.97</v>
      </c>
      <c r="O27" s="340">
        <v>-184.79</v>
      </c>
      <c r="P27" s="340">
        <v>-1024.76</v>
      </c>
      <c r="Q27" s="324">
        <v>65856</v>
      </c>
      <c r="R27" s="73">
        <f>IF(L27=1,O27*13%,"")</f>
        <v>-24.0227</v>
      </c>
      <c r="S27" s="294">
        <v>23</v>
      </c>
      <c r="T27">
        <v>5</v>
      </c>
      <c r="U27">
        <v>2022</v>
      </c>
      <c r="V27" s="13">
        <f>DATE(U27,T27,S27)</f>
        <v>44704</v>
      </c>
      <c r="W27" s="148">
        <f>+V27-M27</f>
        <v>68</v>
      </c>
      <c r="X27" s="286">
        <v>60</v>
      </c>
      <c r="Y27" s="148">
        <f>+X27-W27</f>
        <v>-8</v>
      </c>
      <c r="Z27" s="288"/>
      <c r="AA27" s="287"/>
    </row>
    <row r="28" spans="3:27" x14ac:dyDescent="0.25">
      <c r="C28" s="359">
        <v>31</v>
      </c>
      <c r="D28" s="316" t="s">
        <v>66</v>
      </c>
      <c r="E28" s="315">
        <v>84354</v>
      </c>
      <c r="F28" s="316" t="s">
        <v>190</v>
      </c>
      <c r="G28" s="316" t="s">
        <v>100</v>
      </c>
      <c r="H28" s="317">
        <v>44581</v>
      </c>
      <c r="I28" s="316" t="s">
        <v>19</v>
      </c>
      <c r="J28" s="316" t="s">
        <v>191</v>
      </c>
      <c r="K28" s="316" t="s">
        <v>192</v>
      </c>
      <c r="L28" s="315">
        <v>0</v>
      </c>
      <c r="M28" s="317">
        <v>44575</v>
      </c>
      <c r="N28" s="318">
        <v>85</v>
      </c>
      <c r="O28" s="318">
        <v>18.7</v>
      </c>
      <c r="P28" s="318">
        <v>103.7</v>
      </c>
      <c r="Q28" s="315">
        <v>3343</v>
      </c>
      <c r="R28" s="21">
        <f>IF(L28=0,O28*22%,"")</f>
        <v>4.1139999999999999</v>
      </c>
      <c r="S28" s="294">
        <v>12</v>
      </c>
      <c r="T28">
        <v>4</v>
      </c>
      <c r="U28">
        <v>2022</v>
      </c>
      <c r="V28" s="13">
        <f>DATE(U28,T28,S28)</f>
        <v>44663</v>
      </c>
      <c r="W28" s="148">
        <f>+V28-M28</f>
        <v>88</v>
      </c>
      <c r="X28" s="286">
        <f>IF(W28&lt;65,60,75)</f>
        <v>75</v>
      </c>
      <c r="Y28" s="148">
        <f>+X28-W28</f>
        <v>-13</v>
      </c>
      <c r="Z28" s="288"/>
      <c r="AA28" s="287"/>
    </row>
    <row r="29" spans="3:27" x14ac:dyDescent="0.25">
      <c r="C29" s="362">
        <v>31</v>
      </c>
      <c r="D29" s="325" t="s">
        <v>45</v>
      </c>
      <c r="E29" s="324">
        <v>85792</v>
      </c>
      <c r="F29" s="325" t="s">
        <v>639</v>
      </c>
      <c r="G29" s="325" t="s">
        <v>125</v>
      </c>
      <c r="H29" s="326">
        <v>44651</v>
      </c>
      <c r="I29" s="325" t="s">
        <v>59</v>
      </c>
      <c r="J29" s="325" t="s">
        <v>640</v>
      </c>
      <c r="K29" s="325" t="s">
        <v>192</v>
      </c>
      <c r="L29" s="324">
        <v>1</v>
      </c>
      <c r="M29" s="326">
        <v>44636</v>
      </c>
      <c r="N29" s="340">
        <v>-512.69000000000005</v>
      </c>
      <c r="O29" s="340">
        <v>-112.79</v>
      </c>
      <c r="P29" s="340">
        <v>-625.48</v>
      </c>
      <c r="Q29" s="324">
        <v>65856</v>
      </c>
      <c r="R29" s="73">
        <f>IF(L29=1,O29*13%,"")</f>
        <v>-14.662700000000001</v>
      </c>
      <c r="S29" s="294">
        <v>23</v>
      </c>
      <c r="T29">
        <v>5</v>
      </c>
      <c r="U29">
        <v>2022</v>
      </c>
      <c r="V29" s="13">
        <f>DATE(U29,T29,S29)</f>
        <v>44704</v>
      </c>
      <c r="W29" s="148">
        <f>+V29-M29</f>
        <v>68</v>
      </c>
      <c r="X29" s="286">
        <v>60</v>
      </c>
      <c r="Y29" s="148">
        <f>+X29-W29</f>
        <v>-8</v>
      </c>
      <c r="Z29" s="288"/>
      <c r="AA29" s="287"/>
    </row>
    <row r="30" spans="3:27" x14ac:dyDescent="0.25">
      <c r="C30" s="362">
        <v>32</v>
      </c>
      <c r="D30" s="325" t="s">
        <v>45</v>
      </c>
      <c r="E30" s="324">
        <v>85795</v>
      </c>
      <c r="F30" s="325" t="s">
        <v>641</v>
      </c>
      <c r="G30" s="325" t="s">
        <v>125</v>
      </c>
      <c r="H30" s="326">
        <v>44651</v>
      </c>
      <c r="I30" s="325" t="s">
        <v>30</v>
      </c>
      <c r="J30" s="325" t="s">
        <v>642</v>
      </c>
      <c r="K30" s="325" t="s">
        <v>259</v>
      </c>
      <c r="L30" s="324">
        <v>1</v>
      </c>
      <c r="M30" s="326">
        <v>44636</v>
      </c>
      <c r="N30" s="327">
        <v>13.95</v>
      </c>
      <c r="O30" s="327">
        <v>3.07</v>
      </c>
      <c r="P30" s="327">
        <v>17.02</v>
      </c>
      <c r="Q30" s="324">
        <v>65856</v>
      </c>
      <c r="R30" s="73">
        <f>IF(L30=1,O30*13%,"")</f>
        <v>0.39910000000000001</v>
      </c>
      <c r="S30" s="294">
        <v>23</v>
      </c>
      <c r="T30">
        <v>5</v>
      </c>
      <c r="U30">
        <v>2022</v>
      </c>
      <c r="V30" s="13">
        <f>DATE(U30,T30,S30)</f>
        <v>44704</v>
      </c>
      <c r="W30" s="148">
        <f>+V30-M30</f>
        <v>68</v>
      </c>
      <c r="X30" s="286">
        <v>60</v>
      </c>
      <c r="Y30" s="148">
        <f>+X30-W30</f>
        <v>-8</v>
      </c>
      <c r="Z30" s="288"/>
      <c r="AA30" s="287"/>
    </row>
    <row r="31" spans="3:27" x14ac:dyDescent="0.25">
      <c r="C31" s="359">
        <v>32</v>
      </c>
      <c r="D31" s="316" t="s">
        <v>54</v>
      </c>
      <c r="E31" s="315">
        <v>84355</v>
      </c>
      <c r="F31" s="316" t="s">
        <v>256</v>
      </c>
      <c r="G31" s="316" t="s">
        <v>257</v>
      </c>
      <c r="H31" s="317">
        <v>44581</v>
      </c>
      <c r="I31" s="316" t="s">
        <v>19</v>
      </c>
      <c r="J31" s="316" t="s">
        <v>258</v>
      </c>
      <c r="K31" s="316" t="s">
        <v>259</v>
      </c>
      <c r="L31" s="315">
        <v>0</v>
      </c>
      <c r="M31" s="317">
        <v>44575</v>
      </c>
      <c r="N31" s="318">
        <v>87.72</v>
      </c>
      <c r="O31" s="318">
        <v>19.3</v>
      </c>
      <c r="P31" s="318">
        <v>107.02</v>
      </c>
      <c r="Q31" s="315">
        <v>5092</v>
      </c>
      <c r="R31" s="21">
        <f>IF(L31=0,O31*22%,"")</f>
        <v>4.2460000000000004</v>
      </c>
      <c r="S31" s="294">
        <v>12</v>
      </c>
      <c r="T31">
        <v>4</v>
      </c>
      <c r="U31">
        <v>2022</v>
      </c>
      <c r="V31" s="13">
        <f>DATE(U31,T31,S31)</f>
        <v>44663</v>
      </c>
      <c r="W31" s="148">
        <f>+V31-M31</f>
        <v>88</v>
      </c>
      <c r="X31" s="286">
        <v>90</v>
      </c>
      <c r="Y31" s="148">
        <f>+X31-W31</f>
        <v>2</v>
      </c>
      <c r="Z31" s="288"/>
      <c r="AA31" s="287"/>
    </row>
    <row r="32" spans="3:27" x14ac:dyDescent="0.25">
      <c r="C32" s="362">
        <v>33</v>
      </c>
      <c r="D32" s="325" t="s">
        <v>45</v>
      </c>
      <c r="E32" s="324">
        <v>85796</v>
      </c>
      <c r="F32" s="325" t="s">
        <v>643</v>
      </c>
      <c r="G32" s="325" t="s">
        <v>125</v>
      </c>
      <c r="H32" s="326">
        <v>44651</v>
      </c>
      <c r="I32" s="325" t="s">
        <v>30</v>
      </c>
      <c r="J32" s="325" t="s">
        <v>644</v>
      </c>
      <c r="K32" s="325" t="s">
        <v>645</v>
      </c>
      <c r="L32" s="324">
        <v>1</v>
      </c>
      <c r="M32" s="326">
        <v>44636</v>
      </c>
      <c r="N32" s="327">
        <v>6.98</v>
      </c>
      <c r="O32" s="327">
        <v>1.54</v>
      </c>
      <c r="P32" s="327">
        <v>8.52</v>
      </c>
      <c r="Q32" s="324">
        <v>65856</v>
      </c>
      <c r="R32" s="73">
        <f>IF(L32=1,O32*13%,"")</f>
        <v>0.20020000000000002</v>
      </c>
      <c r="S32" s="294">
        <v>23</v>
      </c>
      <c r="T32">
        <v>5</v>
      </c>
      <c r="U32">
        <v>2022</v>
      </c>
      <c r="V32" s="13">
        <f>DATE(U32,T32,S32)</f>
        <v>44704</v>
      </c>
      <c r="W32" s="148">
        <f>+V32-M32</f>
        <v>68</v>
      </c>
      <c r="X32" s="286">
        <v>60</v>
      </c>
      <c r="Y32" s="148">
        <f>+X32-W32</f>
        <v>-8</v>
      </c>
      <c r="Z32" s="288"/>
      <c r="AA32" s="287"/>
    </row>
    <row r="33" spans="3:27" x14ac:dyDescent="0.25">
      <c r="C33" s="362">
        <v>34</v>
      </c>
      <c r="D33" s="325" t="s">
        <v>354</v>
      </c>
      <c r="E33" s="324">
        <v>85832</v>
      </c>
      <c r="F33" s="325" t="s">
        <v>359</v>
      </c>
      <c r="G33" s="325" t="s">
        <v>356</v>
      </c>
      <c r="H33" s="326">
        <v>44651</v>
      </c>
      <c r="I33" s="325" t="s">
        <v>30</v>
      </c>
      <c r="J33" s="325" t="s">
        <v>360</v>
      </c>
      <c r="K33" s="325" t="s">
        <v>361</v>
      </c>
      <c r="L33" s="324">
        <v>1</v>
      </c>
      <c r="M33" s="326">
        <v>44651</v>
      </c>
      <c r="N33" s="327">
        <v>586.05999999999995</v>
      </c>
      <c r="O33" s="327">
        <v>128.93</v>
      </c>
      <c r="P33" s="327">
        <v>714.99</v>
      </c>
      <c r="Q33" s="324">
        <v>6476</v>
      </c>
      <c r="R33" s="73">
        <v>16.760900000000003</v>
      </c>
      <c r="S33" s="323">
        <v>6</v>
      </c>
      <c r="T33" s="10">
        <v>5</v>
      </c>
      <c r="U33" s="10">
        <v>2022</v>
      </c>
      <c r="V33" s="13">
        <f>DATE(U33,T33,S33)</f>
        <v>44687</v>
      </c>
      <c r="W33" s="148">
        <f>+V33-M33</f>
        <v>36</v>
      </c>
      <c r="X33" s="286">
        <v>30</v>
      </c>
      <c r="Y33" s="148">
        <f>+X33-W33</f>
        <v>-6</v>
      </c>
      <c r="Z33" s="288"/>
      <c r="AA33" s="287"/>
    </row>
    <row r="34" spans="3:27" x14ac:dyDescent="0.25">
      <c r="C34" s="355">
        <v>36</v>
      </c>
      <c r="D34" s="331" t="s">
        <v>347</v>
      </c>
      <c r="E34" s="330">
        <v>85996</v>
      </c>
      <c r="F34" s="331" t="s">
        <v>91</v>
      </c>
      <c r="G34" s="331" t="s">
        <v>348</v>
      </c>
      <c r="H34" s="332">
        <v>44671</v>
      </c>
      <c r="I34" s="331" t="s">
        <v>30</v>
      </c>
      <c r="J34" s="331" t="s">
        <v>349</v>
      </c>
      <c r="K34" s="331" t="s">
        <v>350</v>
      </c>
      <c r="L34" s="330">
        <v>1</v>
      </c>
      <c r="M34" s="332">
        <v>44662</v>
      </c>
      <c r="N34" s="333">
        <v>491.8</v>
      </c>
      <c r="O34" s="333">
        <v>108.2</v>
      </c>
      <c r="P34" s="333">
        <v>600</v>
      </c>
      <c r="Q34" s="330">
        <v>66406</v>
      </c>
      <c r="R34" s="73">
        <f>IF(L34=1,O34*13%,"")</f>
        <v>14.066000000000001</v>
      </c>
      <c r="S34" s="323">
        <v>6</v>
      </c>
      <c r="T34" s="10">
        <v>5</v>
      </c>
      <c r="U34" s="10">
        <v>2022</v>
      </c>
      <c r="V34" s="13">
        <f>DATE(U34,T34,S34)</f>
        <v>44687</v>
      </c>
      <c r="W34" s="148">
        <f>+V34-M34</f>
        <v>25</v>
      </c>
      <c r="X34" s="286">
        <v>30</v>
      </c>
      <c r="Y34" s="148">
        <f>+X34-W34</f>
        <v>5</v>
      </c>
      <c r="Z34" s="288"/>
      <c r="AA34" s="287"/>
    </row>
    <row r="35" spans="3:27" x14ac:dyDescent="0.25">
      <c r="C35" s="355">
        <v>37</v>
      </c>
      <c r="D35" s="331" t="s">
        <v>347</v>
      </c>
      <c r="E35" s="330">
        <v>85997</v>
      </c>
      <c r="F35" s="331" t="s">
        <v>84</v>
      </c>
      <c r="G35" s="331" t="s">
        <v>351</v>
      </c>
      <c r="H35" s="332">
        <v>44671</v>
      </c>
      <c r="I35" s="331" t="s">
        <v>30</v>
      </c>
      <c r="J35" s="331" t="s">
        <v>352</v>
      </c>
      <c r="K35" s="331" t="s">
        <v>353</v>
      </c>
      <c r="L35" s="330">
        <v>1</v>
      </c>
      <c r="M35" s="332">
        <v>44662</v>
      </c>
      <c r="N35" s="333">
        <v>104.32</v>
      </c>
      <c r="O35" s="333">
        <v>17.68</v>
      </c>
      <c r="P35" s="333">
        <v>122</v>
      </c>
      <c r="Q35" s="330">
        <v>66406</v>
      </c>
      <c r="R35" s="73">
        <f>IF(L35=1,O35*13%,"")</f>
        <v>2.2984</v>
      </c>
      <c r="S35" s="323">
        <v>6</v>
      </c>
      <c r="T35" s="10">
        <v>5</v>
      </c>
      <c r="U35" s="10">
        <v>2022</v>
      </c>
      <c r="V35" s="13">
        <f>DATE(U35,T35,S35)</f>
        <v>44687</v>
      </c>
      <c r="W35" s="148">
        <f>+V35-M35</f>
        <v>25</v>
      </c>
      <c r="X35" s="286">
        <v>30</v>
      </c>
      <c r="Y35" s="148">
        <f>+X35-W35</f>
        <v>5</v>
      </c>
      <c r="Z35" s="288"/>
      <c r="AA35" s="287"/>
    </row>
    <row r="36" spans="3:27" x14ac:dyDescent="0.25">
      <c r="C36" s="355">
        <v>40</v>
      </c>
      <c r="D36" s="331" t="s">
        <v>101</v>
      </c>
      <c r="E36" s="330">
        <v>86000</v>
      </c>
      <c r="F36" s="331" t="s">
        <v>618</v>
      </c>
      <c r="G36" s="331" t="s">
        <v>58</v>
      </c>
      <c r="H36" s="332">
        <v>44671</v>
      </c>
      <c r="I36" s="331" t="s">
        <v>30</v>
      </c>
      <c r="J36" s="331" t="s">
        <v>619</v>
      </c>
      <c r="K36" s="331" t="s">
        <v>620</v>
      </c>
      <c r="L36" s="330">
        <v>1</v>
      </c>
      <c r="M36" s="332">
        <v>44666</v>
      </c>
      <c r="N36" s="333">
        <v>156.18</v>
      </c>
      <c r="O36" s="333">
        <v>15.62</v>
      </c>
      <c r="P36" s="333">
        <v>171.8</v>
      </c>
      <c r="Q36" s="330">
        <v>65804</v>
      </c>
      <c r="R36" s="73">
        <f>IF(L36=1,O36*13%,"")</f>
        <v>2.0306000000000002</v>
      </c>
      <c r="S36" s="294">
        <v>23</v>
      </c>
      <c r="T36">
        <v>5</v>
      </c>
      <c r="U36">
        <v>2022</v>
      </c>
      <c r="V36" s="13">
        <f>DATE(U36,T36,S36)</f>
        <v>44704</v>
      </c>
      <c r="W36" s="148">
        <f>+V36-M36</f>
        <v>38</v>
      </c>
      <c r="X36" s="286">
        <v>30</v>
      </c>
      <c r="Y36" s="148">
        <f>+X36-W36</f>
        <v>-8</v>
      </c>
      <c r="Z36" s="288"/>
      <c r="AA36" s="287"/>
    </row>
    <row r="37" spans="3:27" x14ac:dyDescent="0.25">
      <c r="C37" s="364">
        <v>42</v>
      </c>
      <c r="D37" s="296" t="s">
        <v>21</v>
      </c>
      <c r="E37" s="295">
        <v>84398</v>
      </c>
      <c r="F37" s="296" t="s">
        <v>153</v>
      </c>
      <c r="G37" s="296" t="s">
        <v>154</v>
      </c>
      <c r="H37" s="297">
        <v>44592</v>
      </c>
      <c r="I37" s="296" t="s">
        <v>19</v>
      </c>
      <c r="J37" s="296" t="s">
        <v>155</v>
      </c>
      <c r="K37" s="296" t="s">
        <v>156</v>
      </c>
      <c r="L37" s="295">
        <v>0</v>
      </c>
      <c r="M37" s="297">
        <v>44530</v>
      </c>
      <c r="N37" s="298">
        <v>17529.75</v>
      </c>
      <c r="O37" s="298">
        <v>1752.97</v>
      </c>
      <c r="P37" s="298">
        <v>19282.72</v>
      </c>
      <c r="Q37" s="295">
        <v>65098</v>
      </c>
      <c r="R37" s="21">
        <f>IF(L37=0,O37*22%,"")</f>
        <v>385.65340000000003</v>
      </c>
      <c r="S37" s="294">
        <v>6</v>
      </c>
      <c r="T37">
        <v>4</v>
      </c>
      <c r="U37">
        <v>2022</v>
      </c>
      <c r="V37" s="13">
        <f>DATE(U37,T37,S37)</f>
        <v>44657</v>
      </c>
      <c r="W37" s="148">
        <f>+V37-M37</f>
        <v>127</v>
      </c>
      <c r="X37" s="286">
        <v>75</v>
      </c>
      <c r="Y37" s="148">
        <f>+X37-W37</f>
        <v>-52</v>
      </c>
      <c r="Z37" s="288"/>
      <c r="AA37" s="287"/>
    </row>
    <row r="38" spans="3:27" x14ac:dyDescent="0.25">
      <c r="C38" s="355">
        <v>42</v>
      </c>
      <c r="D38" s="331" t="s">
        <v>45</v>
      </c>
      <c r="E38" s="330">
        <v>86004</v>
      </c>
      <c r="F38" s="331" t="s">
        <v>854</v>
      </c>
      <c r="G38" s="331" t="s">
        <v>125</v>
      </c>
      <c r="H38" s="332">
        <v>44671</v>
      </c>
      <c r="I38" s="331" t="s">
        <v>30</v>
      </c>
      <c r="J38" s="331" t="s">
        <v>855</v>
      </c>
      <c r="K38" s="331" t="s">
        <v>156</v>
      </c>
      <c r="L38" s="330">
        <v>1</v>
      </c>
      <c r="M38" s="332">
        <v>44665</v>
      </c>
      <c r="N38" s="333">
        <v>7.06</v>
      </c>
      <c r="O38" s="333">
        <v>1.55</v>
      </c>
      <c r="P38" s="333">
        <v>8.61</v>
      </c>
      <c r="Q38" s="330">
        <v>65856</v>
      </c>
      <c r="R38" s="73">
        <f>IF(L38=1,O38*13%,"")</f>
        <v>0.20150000000000001</v>
      </c>
      <c r="S38" s="294">
        <v>21</v>
      </c>
      <c r="T38">
        <v>6</v>
      </c>
      <c r="U38">
        <v>2022</v>
      </c>
      <c r="V38" s="13">
        <f>DATE(U38,T38,S38)</f>
        <v>44733</v>
      </c>
      <c r="W38" s="148">
        <f>+V38-M38</f>
        <v>68</v>
      </c>
      <c r="X38" s="286">
        <v>60</v>
      </c>
      <c r="Y38" s="148">
        <f>+X38-W38</f>
        <v>-8</v>
      </c>
      <c r="Z38" s="288"/>
      <c r="AA38" s="287"/>
    </row>
    <row r="39" spans="3:27" x14ac:dyDescent="0.25">
      <c r="C39" s="355">
        <v>43</v>
      </c>
      <c r="D39" s="331" t="s">
        <v>45</v>
      </c>
      <c r="E39" s="330">
        <v>86005</v>
      </c>
      <c r="F39" s="331" t="s">
        <v>856</v>
      </c>
      <c r="G39" s="331" t="s">
        <v>125</v>
      </c>
      <c r="H39" s="332">
        <v>44671</v>
      </c>
      <c r="I39" s="331" t="s">
        <v>30</v>
      </c>
      <c r="J39" s="331" t="s">
        <v>857</v>
      </c>
      <c r="K39" s="331" t="s">
        <v>858</v>
      </c>
      <c r="L39" s="330">
        <v>1</v>
      </c>
      <c r="M39" s="332">
        <v>44665</v>
      </c>
      <c r="N39" s="333">
        <v>22.28</v>
      </c>
      <c r="O39" s="333">
        <v>4.9000000000000004</v>
      </c>
      <c r="P39" s="333">
        <v>27.18</v>
      </c>
      <c r="Q39" s="330">
        <v>65856</v>
      </c>
      <c r="R39" s="73">
        <f>IF(L39=1,O39*13%,"")</f>
        <v>0.63700000000000012</v>
      </c>
      <c r="S39" s="294">
        <v>21</v>
      </c>
      <c r="T39">
        <v>6</v>
      </c>
      <c r="U39">
        <v>2022</v>
      </c>
      <c r="V39" s="13">
        <f>DATE(U39,T39,S39)</f>
        <v>44733</v>
      </c>
      <c r="W39" s="148">
        <f>+V39-M39</f>
        <v>68</v>
      </c>
      <c r="X39" s="286">
        <v>60</v>
      </c>
      <c r="Y39" s="148">
        <f>+X39-W39</f>
        <v>-8</v>
      </c>
      <c r="Z39" s="288"/>
      <c r="AA39" s="287"/>
    </row>
    <row r="40" spans="3:27" x14ac:dyDescent="0.25">
      <c r="C40" s="355">
        <v>44</v>
      </c>
      <c r="D40" s="331" t="s">
        <v>45</v>
      </c>
      <c r="E40" s="330">
        <v>86006</v>
      </c>
      <c r="F40" s="331" t="s">
        <v>859</v>
      </c>
      <c r="G40" s="331" t="s">
        <v>125</v>
      </c>
      <c r="H40" s="332">
        <v>44671</v>
      </c>
      <c r="I40" s="331" t="s">
        <v>30</v>
      </c>
      <c r="J40" s="331" t="s">
        <v>860</v>
      </c>
      <c r="K40" s="331" t="s">
        <v>861</v>
      </c>
      <c r="L40" s="330">
        <v>1</v>
      </c>
      <c r="M40" s="332">
        <v>44665</v>
      </c>
      <c r="N40" s="333">
        <v>21.47</v>
      </c>
      <c r="O40" s="333">
        <v>4.72</v>
      </c>
      <c r="P40" s="333">
        <v>26.19</v>
      </c>
      <c r="Q40" s="330">
        <v>65856</v>
      </c>
      <c r="R40" s="73">
        <f>IF(L40=1,O40*13%,"")</f>
        <v>0.61360000000000003</v>
      </c>
      <c r="S40" s="294">
        <v>21</v>
      </c>
      <c r="T40">
        <v>6</v>
      </c>
      <c r="U40">
        <v>2022</v>
      </c>
      <c r="V40" s="13">
        <f>DATE(U40,T40,S40)</f>
        <v>44733</v>
      </c>
      <c r="W40" s="148">
        <f>+V40-M40</f>
        <v>68</v>
      </c>
      <c r="X40" s="286">
        <v>60</v>
      </c>
      <c r="Y40" s="148">
        <f>+X40-W40</f>
        <v>-8</v>
      </c>
      <c r="Z40" s="288"/>
      <c r="AA40" s="287"/>
    </row>
    <row r="41" spans="3:27" x14ac:dyDescent="0.25">
      <c r="C41" s="364">
        <v>45</v>
      </c>
      <c r="D41" s="296" t="s">
        <v>26</v>
      </c>
      <c r="E41" s="295">
        <v>84408</v>
      </c>
      <c r="F41" s="296" t="s">
        <v>225</v>
      </c>
      <c r="G41" s="296" t="s">
        <v>99</v>
      </c>
      <c r="H41" s="297">
        <v>44592</v>
      </c>
      <c r="I41" s="296" t="s">
        <v>19</v>
      </c>
      <c r="J41" s="296" t="s">
        <v>226</v>
      </c>
      <c r="K41" s="296" t="s">
        <v>227</v>
      </c>
      <c r="L41" s="295">
        <v>0</v>
      </c>
      <c r="M41" s="297">
        <v>44581</v>
      </c>
      <c r="N41" s="298">
        <v>133</v>
      </c>
      <c r="O41" s="298">
        <v>29.26</v>
      </c>
      <c r="P41" s="298">
        <v>162.26</v>
      </c>
      <c r="Q41" s="295">
        <v>63667</v>
      </c>
      <c r="R41" s="21">
        <f>IF(L41=0,O41*22%,"")</f>
        <v>6.4372000000000007</v>
      </c>
      <c r="S41" s="294">
        <v>12</v>
      </c>
      <c r="T41">
        <v>4</v>
      </c>
      <c r="U41">
        <v>2022</v>
      </c>
      <c r="V41" s="13">
        <f>DATE(U41,T41,S41)</f>
        <v>44663</v>
      </c>
      <c r="W41" s="148">
        <f>+V41-M41</f>
        <v>82</v>
      </c>
      <c r="X41" s="286">
        <f>IF(W41&lt;65,60,75)</f>
        <v>75</v>
      </c>
      <c r="Y41" s="148">
        <f>+X41-W41</f>
        <v>-7</v>
      </c>
      <c r="Z41" s="288"/>
      <c r="AA41" s="287"/>
    </row>
    <row r="42" spans="3:27" x14ac:dyDescent="0.25">
      <c r="C42" s="355">
        <v>45</v>
      </c>
      <c r="D42" s="331" t="s">
        <v>45</v>
      </c>
      <c r="E42" s="330">
        <v>86205</v>
      </c>
      <c r="F42" s="331" t="s">
        <v>862</v>
      </c>
      <c r="G42" s="331" t="s">
        <v>125</v>
      </c>
      <c r="H42" s="332">
        <v>44671</v>
      </c>
      <c r="I42" s="331" t="s">
        <v>30</v>
      </c>
      <c r="J42" s="331" t="s">
        <v>863</v>
      </c>
      <c r="K42" s="331" t="s">
        <v>227</v>
      </c>
      <c r="L42" s="330">
        <v>1</v>
      </c>
      <c r="M42" s="332">
        <v>44665</v>
      </c>
      <c r="N42" s="333">
        <v>63.25</v>
      </c>
      <c r="O42" s="333">
        <v>13.92</v>
      </c>
      <c r="P42" s="333">
        <v>77.17</v>
      </c>
      <c r="Q42" s="330">
        <v>65856</v>
      </c>
      <c r="R42" s="73">
        <f>IF(L42=1,O42*13%,"")</f>
        <v>1.8096000000000001</v>
      </c>
      <c r="S42" s="294">
        <v>21</v>
      </c>
      <c r="T42">
        <v>6</v>
      </c>
      <c r="U42">
        <v>2022</v>
      </c>
      <c r="V42" s="13">
        <f>DATE(U42,T42,S42)</f>
        <v>44733</v>
      </c>
      <c r="W42" s="148">
        <f>+V42-M42</f>
        <v>68</v>
      </c>
      <c r="X42" s="286">
        <v>60</v>
      </c>
      <c r="Y42" s="148">
        <f>+X42-W42</f>
        <v>-8</v>
      </c>
      <c r="Z42" s="288"/>
      <c r="AA42" s="287"/>
    </row>
    <row r="43" spans="3:27" x14ac:dyDescent="0.25">
      <c r="C43" s="356">
        <v>47</v>
      </c>
      <c r="D43" s="320" t="s">
        <v>210</v>
      </c>
      <c r="E43" s="319">
        <v>84412</v>
      </c>
      <c r="F43" s="320" t="s">
        <v>211</v>
      </c>
      <c r="G43" s="320" t="s">
        <v>212</v>
      </c>
      <c r="H43" s="321">
        <v>44592</v>
      </c>
      <c r="I43" s="320" t="s">
        <v>19</v>
      </c>
      <c r="J43" s="320" t="s">
        <v>213</v>
      </c>
      <c r="K43" s="320" t="s">
        <v>214</v>
      </c>
      <c r="L43" s="319">
        <v>0</v>
      </c>
      <c r="M43" s="321">
        <v>44586</v>
      </c>
      <c r="N43" s="322">
        <v>182</v>
      </c>
      <c r="O43" s="322">
        <v>40.04</v>
      </c>
      <c r="P43" s="322">
        <v>222.04</v>
      </c>
      <c r="Q43" s="319">
        <v>66339</v>
      </c>
      <c r="R43" s="21">
        <f>IF(L43=0,O43*22%,"")</f>
        <v>8.8087999999999997</v>
      </c>
      <c r="S43" s="294">
        <v>12</v>
      </c>
      <c r="T43">
        <v>4</v>
      </c>
      <c r="U43">
        <v>2022</v>
      </c>
      <c r="V43" s="13">
        <f>DATE(U43,T43,S43)</f>
        <v>44663</v>
      </c>
      <c r="W43" s="148">
        <f>+V43-M43</f>
        <v>77</v>
      </c>
      <c r="X43" s="286">
        <f>IF(W43&lt;65,60,75)</f>
        <v>75</v>
      </c>
      <c r="Y43" s="148">
        <f>+X43-W43</f>
        <v>-2</v>
      </c>
      <c r="Z43" s="288"/>
      <c r="AA43" s="287"/>
    </row>
    <row r="44" spans="3:27" x14ac:dyDescent="0.25">
      <c r="C44" s="356">
        <v>48</v>
      </c>
      <c r="D44" s="320" t="s">
        <v>79</v>
      </c>
      <c r="E44" s="319">
        <v>84451</v>
      </c>
      <c r="F44" s="320" t="s">
        <v>193</v>
      </c>
      <c r="G44" s="320" t="s">
        <v>81</v>
      </c>
      <c r="H44" s="321">
        <v>44592</v>
      </c>
      <c r="I44" s="320" t="s">
        <v>19</v>
      </c>
      <c r="J44" s="320" t="s">
        <v>194</v>
      </c>
      <c r="K44" s="320" t="s">
        <v>195</v>
      </c>
      <c r="L44" s="319">
        <v>0</v>
      </c>
      <c r="M44" s="321">
        <v>44582</v>
      </c>
      <c r="N44" s="322">
        <v>32.46</v>
      </c>
      <c r="O44" s="322">
        <v>7.14</v>
      </c>
      <c r="P44" s="322">
        <v>39.6</v>
      </c>
      <c r="Q44" s="319">
        <v>6562</v>
      </c>
      <c r="R44" s="21">
        <f>IF(L44=0,O44*22%,"")</f>
        <v>1.5708</v>
      </c>
      <c r="S44" s="294">
        <v>12</v>
      </c>
      <c r="T44">
        <v>4</v>
      </c>
      <c r="U44">
        <v>2022</v>
      </c>
      <c r="V44" s="13">
        <f>DATE(U44,T44,S44)</f>
        <v>44663</v>
      </c>
      <c r="W44" s="148">
        <f>+V44-M44</f>
        <v>81</v>
      </c>
      <c r="X44" s="286">
        <f>IF(W44&lt;65,60,75)</f>
        <v>75</v>
      </c>
      <c r="Y44" s="148">
        <f>+X44-W44</f>
        <v>-6</v>
      </c>
      <c r="Z44" s="288"/>
      <c r="AA44" s="287"/>
    </row>
    <row r="45" spans="3:27" x14ac:dyDescent="0.25">
      <c r="C45" s="356">
        <v>51</v>
      </c>
      <c r="D45" s="320" t="s">
        <v>132</v>
      </c>
      <c r="E45" s="319">
        <v>84455</v>
      </c>
      <c r="F45" s="320" t="s">
        <v>202</v>
      </c>
      <c r="G45" s="320" t="s">
        <v>203</v>
      </c>
      <c r="H45" s="321">
        <v>44592</v>
      </c>
      <c r="I45" s="320" t="s">
        <v>19</v>
      </c>
      <c r="J45" s="320" t="s">
        <v>204</v>
      </c>
      <c r="K45" s="320" t="s">
        <v>205</v>
      </c>
      <c r="L45" s="319">
        <v>0</v>
      </c>
      <c r="M45" s="321">
        <v>44586</v>
      </c>
      <c r="N45" s="322">
        <v>2600</v>
      </c>
      <c r="O45" s="322">
        <v>130</v>
      </c>
      <c r="P45" s="322">
        <v>2730</v>
      </c>
      <c r="Q45" s="319">
        <v>66749</v>
      </c>
      <c r="R45" s="21">
        <f>IF(L45=0,O45*22%,"")</f>
        <v>28.6</v>
      </c>
      <c r="S45" s="294">
        <v>12</v>
      </c>
      <c r="T45">
        <v>4</v>
      </c>
      <c r="U45">
        <v>2022</v>
      </c>
      <c r="V45" s="13">
        <f>DATE(U45,T45,S45)</f>
        <v>44663</v>
      </c>
      <c r="W45" s="148">
        <f>+V45-M45</f>
        <v>77</v>
      </c>
      <c r="X45" s="286">
        <f>IF(W45&lt;65,60,75)</f>
        <v>75</v>
      </c>
      <c r="Y45" s="148">
        <f>+X45-W45</f>
        <v>-2</v>
      </c>
      <c r="Z45" s="288"/>
      <c r="AA45" s="287"/>
    </row>
    <row r="46" spans="3:27" x14ac:dyDescent="0.25">
      <c r="C46" s="356">
        <v>52</v>
      </c>
      <c r="D46" s="320" t="s">
        <v>37</v>
      </c>
      <c r="E46" s="319">
        <v>84456</v>
      </c>
      <c r="F46" s="320" t="s">
        <v>60</v>
      </c>
      <c r="G46" s="320" t="s">
        <v>121</v>
      </c>
      <c r="H46" s="321">
        <v>44592</v>
      </c>
      <c r="I46" s="320" t="s">
        <v>19</v>
      </c>
      <c r="J46" s="320" t="s">
        <v>200</v>
      </c>
      <c r="K46" s="320" t="s">
        <v>201</v>
      </c>
      <c r="L46" s="319">
        <v>0</v>
      </c>
      <c r="M46" s="321">
        <v>44588</v>
      </c>
      <c r="N46" s="322">
        <v>1040</v>
      </c>
      <c r="O46" s="322">
        <v>0</v>
      </c>
      <c r="P46" s="322">
        <v>1040</v>
      </c>
      <c r="Q46" s="319">
        <v>66417</v>
      </c>
      <c r="R46" s="21">
        <f>IF(L46=0,O46*22%,"")</f>
        <v>0</v>
      </c>
      <c r="S46" s="294">
        <v>12</v>
      </c>
      <c r="T46">
        <v>4</v>
      </c>
      <c r="U46">
        <v>2022</v>
      </c>
      <c r="V46" s="13">
        <f>DATE(U46,T46,S46)</f>
        <v>44663</v>
      </c>
      <c r="W46" s="148">
        <f>+V46-M46</f>
        <v>75</v>
      </c>
      <c r="X46" s="286">
        <f>IF(W46&lt;65,60,75)</f>
        <v>75</v>
      </c>
      <c r="Y46" s="148">
        <f>+X46-W46</f>
        <v>0</v>
      </c>
      <c r="Z46" s="288"/>
      <c r="AA46" s="287"/>
    </row>
    <row r="47" spans="3:27" x14ac:dyDescent="0.25">
      <c r="C47" s="356">
        <v>53</v>
      </c>
      <c r="D47" s="320" t="s">
        <v>53</v>
      </c>
      <c r="E47" s="319">
        <v>84457</v>
      </c>
      <c r="F47" s="320" t="s">
        <v>237</v>
      </c>
      <c r="G47" s="320" t="s">
        <v>234</v>
      </c>
      <c r="H47" s="321">
        <v>44592</v>
      </c>
      <c r="I47" s="320" t="s">
        <v>19</v>
      </c>
      <c r="J47" s="320" t="s">
        <v>238</v>
      </c>
      <c r="K47" s="320" t="s">
        <v>239</v>
      </c>
      <c r="L47" s="319">
        <v>0</v>
      </c>
      <c r="M47" s="321">
        <v>44582</v>
      </c>
      <c r="N47" s="322">
        <v>547.20000000000005</v>
      </c>
      <c r="O47" s="322">
        <v>54.72</v>
      </c>
      <c r="P47" s="322">
        <v>601.91999999999996</v>
      </c>
      <c r="Q47" s="319">
        <v>66487</v>
      </c>
      <c r="R47" s="21">
        <v>12.038399999999999</v>
      </c>
      <c r="S47" s="294">
        <v>12</v>
      </c>
      <c r="T47">
        <v>4</v>
      </c>
      <c r="U47">
        <v>2022</v>
      </c>
      <c r="V47" s="13">
        <f>DATE(U47,T47,S47)</f>
        <v>44663</v>
      </c>
      <c r="W47" s="148">
        <f>+V47-M47</f>
        <v>81</v>
      </c>
      <c r="X47" s="286">
        <f>IF(W47&lt;65,60,75)</f>
        <v>75</v>
      </c>
      <c r="Y47" s="148">
        <f>+X47-W47</f>
        <v>-6</v>
      </c>
      <c r="Z47" s="288"/>
      <c r="AA47" s="287"/>
    </row>
    <row r="48" spans="3:27" x14ac:dyDescent="0.25">
      <c r="C48" s="356">
        <v>56</v>
      </c>
      <c r="D48" s="320" t="s">
        <v>41</v>
      </c>
      <c r="E48" s="319">
        <v>84460</v>
      </c>
      <c r="F48" s="320" t="s">
        <v>287</v>
      </c>
      <c r="G48" s="320" t="s">
        <v>288</v>
      </c>
      <c r="H48" s="321">
        <v>44592</v>
      </c>
      <c r="I48" s="320" t="s">
        <v>19</v>
      </c>
      <c r="J48" s="320" t="s">
        <v>289</v>
      </c>
      <c r="K48" s="320" t="s">
        <v>290</v>
      </c>
      <c r="L48" s="319">
        <v>0</v>
      </c>
      <c r="M48" s="321">
        <v>44592</v>
      </c>
      <c r="N48" s="322">
        <v>589.75</v>
      </c>
      <c r="O48" s="322">
        <v>129.75</v>
      </c>
      <c r="P48" s="322">
        <v>719.5</v>
      </c>
      <c r="Q48" s="319">
        <v>65542</v>
      </c>
      <c r="R48" s="21">
        <f>IF(L48=0,O48*22%,"")</f>
        <v>28.545000000000002</v>
      </c>
      <c r="S48" s="294">
        <v>12</v>
      </c>
      <c r="T48">
        <v>4</v>
      </c>
      <c r="U48">
        <v>2022</v>
      </c>
      <c r="V48" s="13">
        <f>DATE(U48,T48,S48)</f>
        <v>44663</v>
      </c>
      <c r="W48" s="148">
        <f>+V48-M48</f>
        <v>71</v>
      </c>
      <c r="X48" s="286">
        <f>IF(W48&lt;65,60,75)</f>
        <v>75</v>
      </c>
      <c r="Y48" s="148">
        <f>+X48-W48</f>
        <v>4</v>
      </c>
      <c r="Z48" s="288"/>
      <c r="AA48" s="287"/>
    </row>
    <row r="49" spans="3:27" x14ac:dyDescent="0.25">
      <c r="C49" s="356">
        <v>58</v>
      </c>
      <c r="D49" s="320" t="s">
        <v>27</v>
      </c>
      <c r="E49" s="319">
        <v>84462</v>
      </c>
      <c r="F49" s="320" t="s">
        <v>228</v>
      </c>
      <c r="G49" s="320" t="s">
        <v>133</v>
      </c>
      <c r="H49" s="321">
        <v>44592</v>
      </c>
      <c r="I49" s="320" t="s">
        <v>19</v>
      </c>
      <c r="J49" s="320" t="s">
        <v>229</v>
      </c>
      <c r="K49" s="320" t="s">
        <v>230</v>
      </c>
      <c r="L49" s="319">
        <v>0</v>
      </c>
      <c r="M49" s="321">
        <v>44588</v>
      </c>
      <c r="N49" s="322">
        <v>123.75</v>
      </c>
      <c r="O49" s="322">
        <v>4.95</v>
      </c>
      <c r="P49" s="322">
        <v>128.69999999999999</v>
      </c>
      <c r="Q49" s="319">
        <v>66226</v>
      </c>
      <c r="R49" s="21">
        <f>IF(L49=0,O49*22%,"")</f>
        <v>1.089</v>
      </c>
      <c r="S49" s="294">
        <v>12</v>
      </c>
      <c r="T49">
        <v>4</v>
      </c>
      <c r="U49">
        <v>2022</v>
      </c>
      <c r="V49" s="13">
        <f>DATE(U49,T49,S49)</f>
        <v>44663</v>
      </c>
      <c r="W49" s="148">
        <f>+V49-M49</f>
        <v>75</v>
      </c>
      <c r="X49" s="286">
        <v>90</v>
      </c>
      <c r="Y49" s="148">
        <f>+X49-W49</f>
        <v>15</v>
      </c>
      <c r="Z49" s="288"/>
      <c r="AA49" s="287"/>
    </row>
    <row r="50" spans="3:27" x14ac:dyDescent="0.25">
      <c r="C50" s="356">
        <v>62</v>
      </c>
      <c r="D50" s="320" t="s">
        <v>35</v>
      </c>
      <c r="E50" s="319">
        <v>84694</v>
      </c>
      <c r="F50" s="320" t="s">
        <v>249</v>
      </c>
      <c r="G50" s="320" t="s">
        <v>250</v>
      </c>
      <c r="H50" s="321">
        <v>44602</v>
      </c>
      <c r="I50" s="320" t="s">
        <v>19</v>
      </c>
      <c r="J50" s="320" t="s">
        <v>251</v>
      </c>
      <c r="K50" s="320" t="s">
        <v>252</v>
      </c>
      <c r="L50" s="319">
        <v>0</v>
      </c>
      <c r="M50" s="321">
        <v>44589</v>
      </c>
      <c r="N50" s="322">
        <v>171.65</v>
      </c>
      <c r="O50" s="322">
        <v>37.76</v>
      </c>
      <c r="P50" s="322">
        <v>209.41</v>
      </c>
      <c r="Q50" s="319">
        <v>63886</v>
      </c>
      <c r="R50" s="21">
        <f>IF(L50=0,O50*22%,"")</f>
        <v>8.3071999999999999</v>
      </c>
      <c r="S50" s="294">
        <v>12</v>
      </c>
      <c r="T50">
        <v>4</v>
      </c>
      <c r="U50">
        <v>2022</v>
      </c>
      <c r="V50" s="13">
        <f>DATE(U50,T50,S50)</f>
        <v>44663</v>
      </c>
      <c r="W50" s="148">
        <f>+V50-M50</f>
        <v>74</v>
      </c>
      <c r="X50" s="286">
        <f>IF(W50&lt;65,60,75)</f>
        <v>75</v>
      </c>
      <c r="Y50" s="148">
        <f>+X50-W50</f>
        <v>1</v>
      </c>
      <c r="Z50" s="288"/>
      <c r="AA50" s="287"/>
    </row>
    <row r="51" spans="3:27" x14ac:dyDescent="0.25">
      <c r="C51" s="356">
        <v>64</v>
      </c>
      <c r="D51" s="320" t="s">
        <v>87</v>
      </c>
      <c r="E51" s="319">
        <v>84769</v>
      </c>
      <c r="F51" s="320" t="s">
        <v>222</v>
      </c>
      <c r="G51" s="320" t="s">
        <v>88</v>
      </c>
      <c r="H51" s="321">
        <v>44602</v>
      </c>
      <c r="I51" s="320" t="s">
        <v>19</v>
      </c>
      <c r="J51" s="320" t="s">
        <v>223</v>
      </c>
      <c r="K51" s="320" t="s">
        <v>224</v>
      </c>
      <c r="L51" s="319">
        <v>0</v>
      </c>
      <c r="M51" s="321">
        <v>44592</v>
      </c>
      <c r="N51" s="322">
        <v>264</v>
      </c>
      <c r="O51" s="322">
        <v>58.08</v>
      </c>
      <c r="P51" s="322">
        <v>322.08</v>
      </c>
      <c r="Q51" s="319">
        <v>66398</v>
      </c>
      <c r="R51" s="21">
        <f>IF(L51=0,O51*22%,"")</f>
        <v>12.7776</v>
      </c>
      <c r="S51" s="294">
        <v>12</v>
      </c>
      <c r="T51">
        <v>4</v>
      </c>
      <c r="U51">
        <v>2022</v>
      </c>
      <c r="V51" s="13">
        <f>DATE(U51,T51,S51)</f>
        <v>44663</v>
      </c>
      <c r="W51" s="148">
        <f>+V51-M51</f>
        <v>71</v>
      </c>
      <c r="X51" s="286">
        <f>IF(W51&lt;65,60,75)</f>
        <v>75</v>
      </c>
      <c r="Y51" s="148">
        <f>+X51-W51</f>
        <v>4</v>
      </c>
      <c r="Z51" s="288"/>
      <c r="AA51" s="287"/>
    </row>
    <row r="52" spans="3:27" x14ac:dyDescent="0.25">
      <c r="C52" s="356">
        <v>66</v>
      </c>
      <c r="D52" s="320" t="s">
        <v>24</v>
      </c>
      <c r="E52" s="319">
        <v>84773</v>
      </c>
      <c r="F52" s="320" t="s">
        <v>215</v>
      </c>
      <c r="G52" s="320" t="s">
        <v>216</v>
      </c>
      <c r="H52" s="321">
        <v>44602</v>
      </c>
      <c r="I52" s="320" t="s">
        <v>19</v>
      </c>
      <c r="J52" s="320" t="s">
        <v>217</v>
      </c>
      <c r="K52" s="320" t="s">
        <v>218</v>
      </c>
      <c r="L52" s="319">
        <v>0</v>
      </c>
      <c r="M52" s="321">
        <v>44592</v>
      </c>
      <c r="N52" s="322">
        <v>410.4</v>
      </c>
      <c r="O52" s="322">
        <v>90.29</v>
      </c>
      <c r="P52" s="322">
        <v>500.69</v>
      </c>
      <c r="Q52" s="319">
        <v>64936</v>
      </c>
      <c r="R52" s="21">
        <f>IF(L52=0,O52*22%,"")</f>
        <v>19.863800000000001</v>
      </c>
      <c r="S52" s="294">
        <v>12</v>
      </c>
      <c r="T52">
        <v>4</v>
      </c>
      <c r="U52">
        <v>2022</v>
      </c>
      <c r="V52" s="13">
        <f>DATE(U52,T52,S52)</f>
        <v>44663</v>
      </c>
      <c r="W52" s="148">
        <f>+V52-M52</f>
        <v>71</v>
      </c>
      <c r="X52" s="286">
        <v>60</v>
      </c>
      <c r="Y52" s="148">
        <f>+X52-W52</f>
        <v>-11</v>
      </c>
      <c r="Z52" s="288"/>
      <c r="AA52" s="287"/>
    </row>
    <row r="53" spans="3:27" x14ac:dyDescent="0.25">
      <c r="C53" s="356">
        <v>67</v>
      </c>
      <c r="D53" s="320" t="s">
        <v>24</v>
      </c>
      <c r="E53" s="319">
        <v>84774</v>
      </c>
      <c r="F53" s="320" t="s">
        <v>219</v>
      </c>
      <c r="G53" s="320" t="s">
        <v>216</v>
      </c>
      <c r="H53" s="321">
        <v>44602</v>
      </c>
      <c r="I53" s="320" t="s">
        <v>19</v>
      </c>
      <c r="J53" s="320" t="s">
        <v>220</v>
      </c>
      <c r="K53" s="320" t="s">
        <v>221</v>
      </c>
      <c r="L53" s="319">
        <v>0</v>
      </c>
      <c r="M53" s="321">
        <v>44592</v>
      </c>
      <c r="N53" s="322">
        <v>85</v>
      </c>
      <c r="O53" s="322">
        <v>18.7</v>
      </c>
      <c r="P53" s="322">
        <v>103.7</v>
      </c>
      <c r="Q53" s="319">
        <v>64936</v>
      </c>
      <c r="R53" s="21">
        <f>IF(L53=0,O53*22%,"")</f>
        <v>4.1139999999999999</v>
      </c>
      <c r="S53" s="294">
        <v>12</v>
      </c>
      <c r="T53">
        <v>4</v>
      </c>
      <c r="U53">
        <v>2022</v>
      </c>
      <c r="V53" s="13">
        <f>DATE(U53,T53,S53)</f>
        <v>44663</v>
      </c>
      <c r="W53" s="148">
        <f>+V53-M53</f>
        <v>71</v>
      </c>
      <c r="X53" s="286">
        <v>60</v>
      </c>
      <c r="Y53" s="148">
        <f>+X53-W53</f>
        <v>-11</v>
      </c>
      <c r="Z53" s="288"/>
      <c r="AA53" s="287"/>
    </row>
    <row r="54" spans="3:27" x14ac:dyDescent="0.25">
      <c r="C54" s="356">
        <v>68</v>
      </c>
      <c r="D54" s="320" t="s">
        <v>32</v>
      </c>
      <c r="E54" s="319">
        <v>84777</v>
      </c>
      <c r="F54" s="320" t="s">
        <v>82</v>
      </c>
      <c r="G54" s="320" t="s">
        <v>388</v>
      </c>
      <c r="H54" s="321">
        <v>44602</v>
      </c>
      <c r="I54" s="320" t="s">
        <v>19</v>
      </c>
      <c r="J54" s="320" t="s">
        <v>389</v>
      </c>
      <c r="K54" s="320" t="s">
        <v>390</v>
      </c>
      <c r="L54" s="319">
        <v>0</v>
      </c>
      <c r="M54" s="321">
        <v>44594</v>
      </c>
      <c r="N54" s="322">
        <v>45.57</v>
      </c>
      <c r="O54" s="322">
        <v>10.029999999999999</v>
      </c>
      <c r="P54" s="322">
        <v>55.6</v>
      </c>
      <c r="Q54" s="319">
        <v>7597</v>
      </c>
      <c r="R54" s="21">
        <f>IF(L54=0,O54*22%,"")</f>
        <v>2.2065999999999999</v>
      </c>
      <c r="S54" s="294">
        <v>10</v>
      </c>
      <c r="T54">
        <v>5</v>
      </c>
      <c r="U54">
        <v>2022</v>
      </c>
      <c r="V54" s="13">
        <f>DATE(U54,T54,S54)</f>
        <v>44691</v>
      </c>
      <c r="W54" s="148">
        <f>+V54-M54</f>
        <v>97</v>
      </c>
      <c r="X54" s="286">
        <v>90</v>
      </c>
      <c r="Y54" s="148">
        <f>+X54-W54</f>
        <v>-7</v>
      </c>
      <c r="Z54" s="288"/>
      <c r="AA54" s="287"/>
    </row>
    <row r="55" spans="3:27" x14ac:dyDescent="0.25">
      <c r="C55" s="356">
        <v>69</v>
      </c>
      <c r="D55" s="320" t="s">
        <v>22</v>
      </c>
      <c r="E55" s="319">
        <v>84779</v>
      </c>
      <c r="F55" s="320" t="s">
        <v>362</v>
      </c>
      <c r="G55" s="320" t="s">
        <v>77</v>
      </c>
      <c r="H55" s="321">
        <v>44602</v>
      </c>
      <c r="I55" s="320" t="s">
        <v>19</v>
      </c>
      <c r="J55" s="320" t="s">
        <v>363</v>
      </c>
      <c r="K55" s="320" t="s">
        <v>364</v>
      </c>
      <c r="L55" s="319">
        <v>0</v>
      </c>
      <c r="M55" s="321">
        <v>44592</v>
      </c>
      <c r="N55" s="322">
        <v>107.19</v>
      </c>
      <c r="O55" s="322">
        <v>23.58</v>
      </c>
      <c r="P55" s="322">
        <v>130.77000000000001</v>
      </c>
      <c r="Q55" s="319">
        <v>63660</v>
      </c>
      <c r="R55" s="21">
        <v>5.1875999999999998</v>
      </c>
      <c r="S55" s="294">
        <v>6</v>
      </c>
      <c r="T55">
        <v>5</v>
      </c>
      <c r="U55">
        <v>2022</v>
      </c>
      <c r="V55" s="13">
        <f>DATE(U55,T55,S55)</f>
        <v>44687</v>
      </c>
      <c r="W55" s="148">
        <f>+V55-M55</f>
        <v>95</v>
      </c>
      <c r="X55" s="286">
        <v>90</v>
      </c>
      <c r="Y55" s="148">
        <f>+X55-W55</f>
        <v>-5</v>
      </c>
      <c r="Z55" s="288"/>
      <c r="AA55" s="287"/>
    </row>
    <row r="56" spans="3:27" x14ac:dyDescent="0.25">
      <c r="C56" s="356">
        <v>70</v>
      </c>
      <c r="D56" s="320" t="s">
        <v>36</v>
      </c>
      <c r="E56" s="319">
        <v>84782</v>
      </c>
      <c r="F56" s="320" t="s">
        <v>105</v>
      </c>
      <c r="G56" s="320" t="s">
        <v>253</v>
      </c>
      <c r="H56" s="321">
        <v>44602</v>
      </c>
      <c r="I56" s="320" t="s">
        <v>19</v>
      </c>
      <c r="J56" s="320" t="s">
        <v>254</v>
      </c>
      <c r="K56" s="320" t="s">
        <v>255</v>
      </c>
      <c r="L56" s="319">
        <v>0</v>
      </c>
      <c r="M56" s="321">
        <v>44592</v>
      </c>
      <c r="N56" s="322">
        <v>1620</v>
      </c>
      <c r="O56" s="322">
        <v>0</v>
      </c>
      <c r="P56" s="322">
        <v>1620</v>
      </c>
      <c r="Q56" s="319">
        <v>66305</v>
      </c>
      <c r="R56" s="21">
        <f>IF(L56=0,O56*22%,"")</f>
        <v>0</v>
      </c>
      <c r="S56" s="294">
        <v>12</v>
      </c>
      <c r="T56">
        <v>4</v>
      </c>
      <c r="U56">
        <v>2022</v>
      </c>
      <c r="V56" s="13">
        <f>DATE(U56,T56,S56)</f>
        <v>44663</v>
      </c>
      <c r="W56" s="148">
        <f>+V56-M56</f>
        <v>71</v>
      </c>
      <c r="X56" s="286">
        <f>IF(W56&lt;65,60,75)</f>
        <v>75</v>
      </c>
      <c r="Y56" s="148">
        <f>+X56-W56</f>
        <v>4</v>
      </c>
      <c r="Z56" s="288"/>
      <c r="AA56" s="287"/>
    </row>
    <row r="57" spans="3:27" x14ac:dyDescent="0.25">
      <c r="C57" s="356">
        <v>71</v>
      </c>
      <c r="D57" s="320" t="s">
        <v>127</v>
      </c>
      <c r="E57" s="319">
        <v>84784</v>
      </c>
      <c r="F57" s="320" t="s">
        <v>260</v>
      </c>
      <c r="G57" s="320" t="s">
        <v>261</v>
      </c>
      <c r="H57" s="321">
        <v>44602</v>
      </c>
      <c r="I57" s="320" t="s">
        <v>19</v>
      </c>
      <c r="J57" s="320" t="s">
        <v>262</v>
      </c>
      <c r="K57" s="320" t="s">
        <v>263</v>
      </c>
      <c r="L57" s="319">
        <v>0</v>
      </c>
      <c r="M57" s="321">
        <v>44592</v>
      </c>
      <c r="N57" s="322">
        <v>118</v>
      </c>
      <c r="O57" s="322">
        <v>25.96</v>
      </c>
      <c r="P57" s="322">
        <v>143.96</v>
      </c>
      <c r="Q57" s="319">
        <v>66671</v>
      </c>
      <c r="R57" s="21">
        <f>IF(L57=0,O57*22%,"")</f>
        <v>5.7111999999999998</v>
      </c>
      <c r="S57" s="294">
        <v>12</v>
      </c>
      <c r="T57">
        <v>4</v>
      </c>
      <c r="U57">
        <v>2022</v>
      </c>
      <c r="V57" s="13">
        <f>DATE(U57,T57,S57)</f>
        <v>44663</v>
      </c>
      <c r="W57" s="148">
        <f>+V57-M57</f>
        <v>71</v>
      </c>
      <c r="X57" s="286">
        <f>IF(W57&lt;65,60,75)</f>
        <v>75</v>
      </c>
      <c r="Y57" s="148">
        <f>+X57-W57</f>
        <v>4</v>
      </c>
      <c r="Z57" s="288"/>
      <c r="AA57" s="287"/>
    </row>
    <row r="58" spans="3:27" x14ac:dyDescent="0.25">
      <c r="C58" s="356">
        <v>72</v>
      </c>
      <c r="D58" s="320" t="s">
        <v>53</v>
      </c>
      <c r="E58" s="319">
        <v>84785</v>
      </c>
      <c r="F58" s="320" t="s">
        <v>408</v>
      </c>
      <c r="G58" s="320" t="s">
        <v>409</v>
      </c>
      <c r="H58" s="321">
        <v>44602</v>
      </c>
      <c r="I58" s="320" t="s">
        <v>19</v>
      </c>
      <c r="J58" s="320" t="s">
        <v>410</v>
      </c>
      <c r="K58" s="320" t="s">
        <v>411</v>
      </c>
      <c r="L58" s="319">
        <v>0</v>
      </c>
      <c r="M58" s="321">
        <v>44594</v>
      </c>
      <c r="N58" s="322">
        <v>45</v>
      </c>
      <c r="O58" s="322">
        <v>4.5</v>
      </c>
      <c r="P58" s="322">
        <v>49.5</v>
      </c>
      <c r="Q58" s="319">
        <v>66487</v>
      </c>
      <c r="R58" s="21">
        <f>IF(L58=0,O58*22%,"")</f>
        <v>0.99</v>
      </c>
      <c r="S58" s="294">
        <v>10</v>
      </c>
      <c r="T58">
        <v>5</v>
      </c>
      <c r="U58">
        <v>2022</v>
      </c>
      <c r="V58" s="13">
        <f>DATE(U58,T58,S58)</f>
        <v>44691</v>
      </c>
      <c r="W58" s="148">
        <f>+V58-M58</f>
        <v>97</v>
      </c>
      <c r="X58" s="286">
        <v>90</v>
      </c>
      <c r="Y58" s="148">
        <f>+X58-W58</f>
        <v>-7</v>
      </c>
      <c r="Z58" s="288"/>
      <c r="AA58" s="287"/>
    </row>
    <row r="59" spans="3:27" x14ac:dyDescent="0.25">
      <c r="C59" s="356">
        <v>74</v>
      </c>
      <c r="D59" s="320" t="s">
        <v>95</v>
      </c>
      <c r="E59" s="319">
        <v>84788</v>
      </c>
      <c r="F59" s="320" t="s">
        <v>268</v>
      </c>
      <c r="G59" s="320" t="s">
        <v>128</v>
      </c>
      <c r="H59" s="321">
        <v>44602</v>
      </c>
      <c r="I59" s="320" t="s">
        <v>19</v>
      </c>
      <c r="J59" s="320" t="s">
        <v>269</v>
      </c>
      <c r="K59" s="320" t="s">
        <v>270</v>
      </c>
      <c r="L59" s="319">
        <v>0</v>
      </c>
      <c r="M59" s="321">
        <v>44592</v>
      </c>
      <c r="N59" s="322">
        <v>130</v>
      </c>
      <c r="O59" s="322">
        <v>28.6</v>
      </c>
      <c r="P59" s="322">
        <v>158.6</v>
      </c>
      <c r="Q59" s="319">
        <v>66628</v>
      </c>
      <c r="R59" s="21">
        <f>IF(L59=0,O59*22%,"")</f>
        <v>6.2920000000000007</v>
      </c>
      <c r="S59" s="294">
        <v>12</v>
      </c>
      <c r="T59">
        <v>4</v>
      </c>
      <c r="U59">
        <v>2022</v>
      </c>
      <c r="V59" s="13">
        <f>DATE(U59,T59,S59)</f>
        <v>44663</v>
      </c>
      <c r="W59" s="148">
        <f>+V59-M59</f>
        <v>71</v>
      </c>
      <c r="X59" s="286">
        <f>IF(W59&lt;65,60,75)</f>
        <v>75</v>
      </c>
      <c r="Y59" s="148">
        <f>+X59-W59</f>
        <v>4</v>
      </c>
      <c r="Z59" s="288"/>
      <c r="AA59" s="287"/>
    </row>
    <row r="60" spans="3:27" x14ac:dyDescent="0.25">
      <c r="C60" s="356">
        <v>75</v>
      </c>
      <c r="D60" s="320" t="s">
        <v>95</v>
      </c>
      <c r="E60" s="319">
        <v>84789</v>
      </c>
      <c r="F60" s="320" t="s">
        <v>271</v>
      </c>
      <c r="G60" s="320" t="s">
        <v>128</v>
      </c>
      <c r="H60" s="321">
        <v>44602</v>
      </c>
      <c r="I60" s="320" t="s">
        <v>19</v>
      </c>
      <c r="J60" s="320" t="s">
        <v>272</v>
      </c>
      <c r="K60" s="320" t="s">
        <v>273</v>
      </c>
      <c r="L60" s="319">
        <v>0</v>
      </c>
      <c r="M60" s="321">
        <v>44592</v>
      </c>
      <c r="N60" s="322">
        <v>50</v>
      </c>
      <c r="O60" s="322">
        <v>2</v>
      </c>
      <c r="P60" s="322">
        <v>52</v>
      </c>
      <c r="Q60" s="319">
        <v>66628</v>
      </c>
      <c r="R60" s="21">
        <f>IF(L60=0,O60*22%,"")</f>
        <v>0.44</v>
      </c>
      <c r="S60" s="294">
        <v>12</v>
      </c>
      <c r="T60">
        <v>4</v>
      </c>
      <c r="U60">
        <v>2022</v>
      </c>
      <c r="V60" s="13">
        <f>DATE(U60,T60,S60)</f>
        <v>44663</v>
      </c>
      <c r="W60" s="148">
        <f>+V60-M60</f>
        <v>71</v>
      </c>
      <c r="X60" s="286">
        <f>IF(W60&lt;65,60,75)</f>
        <v>75</v>
      </c>
      <c r="Y60" s="148">
        <f>+X60-W60</f>
        <v>4</v>
      </c>
      <c r="Z60" s="288"/>
      <c r="AA60" s="287"/>
    </row>
    <row r="61" spans="3:27" x14ac:dyDescent="0.25">
      <c r="C61" s="356">
        <v>76</v>
      </c>
      <c r="D61" s="320" t="s">
        <v>95</v>
      </c>
      <c r="E61" s="319">
        <v>84790</v>
      </c>
      <c r="F61" s="320" t="s">
        <v>274</v>
      </c>
      <c r="G61" s="320" t="s">
        <v>128</v>
      </c>
      <c r="H61" s="321">
        <v>44602</v>
      </c>
      <c r="I61" s="320" t="s">
        <v>19</v>
      </c>
      <c r="J61" s="320" t="s">
        <v>275</v>
      </c>
      <c r="K61" s="320" t="s">
        <v>276</v>
      </c>
      <c r="L61" s="319">
        <v>0</v>
      </c>
      <c r="M61" s="321">
        <v>44592</v>
      </c>
      <c r="N61" s="322">
        <v>169.73</v>
      </c>
      <c r="O61" s="322">
        <v>6.79</v>
      </c>
      <c r="P61" s="322">
        <v>176.52</v>
      </c>
      <c r="Q61" s="319">
        <v>66628</v>
      </c>
      <c r="R61" s="21">
        <f>IF(L61=0,O61*22%,"")</f>
        <v>1.4938</v>
      </c>
      <c r="S61" s="294">
        <v>12</v>
      </c>
      <c r="T61">
        <v>4</v>
      </c>
      <c r="U61">
        <v>2022</v>
      </c>
      <c r="V61" s="13">
        <f>DATE(U61,T61,S61)</f>
        <v>44663</v>
      </c>
      <c r="W61" s="148">
        <f>+V61-M61</f>
        <v>71</v>
      </c>
      <c r="X61" s="286">
        <f>IF(W61&lt;65,60,75)</f>
        <v>75</v>
      </c>
      <c r="Y61" s="148">
        <f>+X61-W61</f>
        <v>4</v>
      </c>
      <c r="Z61" s="288"/>
      <c r="AA61" s="287"/>
    </row>
    <row r="62" spans="3:27" x14ac:dyDescent="0.25">
      <c r="C62" s="356">
        <v>77</v>
      </c>
      <c r="D62" s="320" t="s">
        <v>95</v>
      </c>
      <c r="E62" s="319">
        <v>84791</v>
      </c>
      <c r="F62" s="320" t="s">
        <v>277</v>
      </c>
      <c r="G62" s="320" t="s">
        <v>128</v>
      </c>
      <c r="H62" s="321">
        <v>44602</v>
      </c>
      <c r="I62" s="320" t="s">
        <v>19</v>
      </c>
      <c r="J62" s="320" t="s">
        <v>278</v>
      </c>
      <c r="K62" s="320" t="s">
        <v>279</v>
      </c>
      <c r="L62" s="319">
        <v>0</v>
      </c>
      <c r="M62" s="321">
        <v>44592</v>
      </c>
      <c r="N62" s="322">
        <v>1.28</v>
      </c>
      <c r="O62" s="322">
        <v>0.05</v>
      </c>
      <c r="P62" s="322">
        <v>1.33</v>
      </c>
      <c r="Q62" s="319">
        <v>66628</v>
      </c>
      <c r="R62" s="21">
        <f>IF(L62=0,O62*22%,"")</f>
        <v>1.1000000000000001E-2</v>
      </c>
      <c r="S62" s="294">
        <v>12</v>
      </c>
      <c r="T62">
        <v>4</v>
      </c>
      <c r="U62">
        <v>2022</v>
      </c>
      <c r="V62" s="13">
        <f>DATE(U62,T62,S62)</f>
        <v>44663</v>
      </c>
      <c r="W62" s="148">
        <f>+V62-M62</f>
        <v>71</v>
      </c>
      <c r="X62" s="286">
        <f>IF(W62&lt;65,60,75)</f>
        <v>75</v>
      </c>
      <c r="Y62" s="148">
        <f>+X62-W62</f>
        <v>4</v>
      </c>
      <c r="Z62" s="288"/>
      <c r="AA62" s="287"/>
    </row>
    <row r="63" spans="3:27" x14ac:dyDescent="0.25">
      <c r="C63" s="356">
        <v>78</v>
      </c>
      <c r="D63" s="320" t="s">
        <v>95</v>
      </c>
      <c r="E63" s="319">
        <v>84792</v>
      </c>
      <c r="F63" s="320" t="s">
        <v>280</v>
      </c>
      <c r="G63" s="320" t="s">
        <v>128</v>
      </c>
      <c r="H63" s="321">
        <v>44602</v>
      </c>
      <c r="I63" s="320" t="s">
        <v>19</v>
      </c>
      <c r="J63" s="320" t="s">
        <v>281</v>
      </c>
      <c r="K63" s="320" t="s">
        <v>282</v>
      </c>
      <c r="L63" s="319">
        <v>0</v>
      </c>
      <c r="M63" s="321">
        <v>44592</v>
      </c>
      <c r="N63" s="322">
        <v>135.78</v>
      </c>
      <c r="O63" s="322">
        <v>5.43</v>
      </c>
      <c r="P63" s="322">
        <v>141.21</v>
      </c>
      <c r="Q63" s="319">
        <v>66628</v>
      </c>
      <c r="R63" s="21">
        <f>IF(L63=0,O63*22%,"")</f>
        <v>1.1945999999999999</v>
      </c>
      <c r="S63" s="294">
        <v>12</v>
      </c>
      <c r="T63">
        <v>4</v>
      </c>
      <c r="U63">
        <v>2022</v>
      </c>
      <c r="V63" s="13">
        <f>DATE(U63,T63,S63)</f>
        <v>44663</v>
      </c>
      <c r="W63" s="148">
        <f>+V63-M63</f>
        <v>71</v>
      </c>
      <c r="X63" s="286">
        <f>IF(W63&lt;65,60,75)</f>
        <v>75</v>
      </c>
      <c r="Y63" s="148">
        <f>+X63-W63</f>
        <v>4</v>
      </c>
      <c r="Z63" s="288"/>
      <c r="AA63" s="287"/>
    </row>
    <row r="64" spans="3:27" x14ac:dyDescent="0.25">
      <c r="C64" s="356">
        <v>80</v>
      </c>
      <c r="D64" s="320" t="s">
        <v>22</v>
      </c>
      <c r="E64" s="319">
        <v>84852</v>
      </c>
      <c r="F64" s="320" t="s">
        <v>365</v>
      </c>
      <c r="G64" s="320" t="s">
        <v>77</v>
      </c>
      <c r="H64" s="321">
        <v>44613</v>
      </c>
      <c r="I64" s="320" t="s">
        <v>19</v>
      </c>
      <c r="J64" s="320" t="s">
        <v>366</v>
      </c>
      <c r="K64" s="320" t="s">
        <v>367</v>
      </c>
      <c r="L64" s="319">
        <v>0</v>
      </c>
      <c r="M64" s="321">
        <v>44592</v>
      </c>
      <c r="N64" s="322">
        <v>12640.16</v>
      </c>
      <c r="O64" s="322">
        <v>2780.84</v>
      </c>
      <c r="P64" s="322">
        <v>15421</v>
      </c>
      <c r="Q64" s="319">
        <v>63660</v>
      </c>
      <c r="R64" s="21">
        <v>611.78480000000002</v>
      </c>
      <c r="S64" s="294">
        <v>6</v>
      </c>
      <c r="T64">
        <v>5</v>
      </c>
      <c r="U64">
        <v>2022</v>
      </c>
      <c r="V64" s="13">
        <f>DATE(U64,T64,S64)</f>
        <v>44687</v>
      </c>
      <c r="W64" s="148">
        <f>+V64-M64</f>
        <v>95</v>
      </c>
      <c r="X64" s="286">
        <v>90</v>
      </c>
      <c r="Y64" s="148">
        <f>+X64-W64</f>
        <v>-5</v>
      </c>
      <c r="Z64" s="288"/>
      <c r="AA64" s="287"/>
    </row>
    <row r="65" spans="3:27" x14ac:dyDescent="0.25">
      <c r="C65" s="356">
        <v>81</v>
      </c>
      <c r="D65" s="320" t="s">
        <v>22</v>
      </c>
      <c r="E65" s="319">
        <v>84853</v>
      </c>
      <c r="F65" s="320" t="s">
        <v>368</v>
      </c>
      <c r="G65" s="320" t="s">
        <v>77</v>
      </c>
      <c r="H65" s="321">
        <v>44613</v>
      </c>
      <c r="I65" s="320" t="s">
        <v>19</v>
      </c>
      <c r="J65" s="320" t="s">
        <v>369</v>
      </c>
      <c r="K65" s="320" t="s">
        <v>370</v>
      </c>
      <c r="L65" s="319">
        <v>0</v>
      </c>
      <c r="M65" s="321">
        <v>44592</v>
      </c>
      <c r="N65" s="322">
        <v>148.21</v>
      </c>
      <c r="O65" s="322">
        <v>32.61</v>
      </c>
      <c r="P65" s="322">
        <v>180.82</v>
      </c>
      <c r="Q65" s="319">
        <v>63660</v>
      </c>
      <c r="R65" s="21">
        <v>7.1741999999999999</v>
      </c>
      <c r="S65" s="294">
        <v>6</v>
      </c>
      <c r="T65">
        <v>5</v>
      </c>
      <c r="U65">
        <v>2022</v>
      </c>
      <c r="V65" s="13">
        <f>DATE(U65,T65,S65)</f>
        <v>44687</v>
      </c>
      <c r="W65" s="148">
        <f>+V65-M65</f>
        <v>95</v>
      </c>
      <c r="X65" s="286">
        <v>90</v>
      </c>
      <c r="Y65" s="148">
        <f>+X65-W65</f>
        <v>-5</v>
      </c>
      <c r="Z65" s="288"/>
      <c r="AA65" s="287"/>
    </row>
    <row r="66" spans="3:27" x14ac:dyDescent="0.25">
      <c r="C66" s="356">
        <v>83</v>
      </c>
      <c r="D66" s="320" t="s">
        <v>102</v>
      </c>
      <c r="E66" s="319">
        <v>84855</v>
      </c>
      <c r="F66" s="320" t="s">
        <v>206</v>
      </c>
      <c r="G66" s="320" t="s">
        <v>207</v>
      </c>
      <c r="H66" s="321">
        <v>44613</v>
      </c>
      <c r="I66" s="320" t="s">
        <v>19</v>
      </c>
      <c r="J66" s="320" t="s">
        <v>208</v>
      </c>
      <c r="K66" s="320" t="s">
        <v>209</v>
      </c>
      <c r="L66" s="319">
        <v>0</v>
      </c>
      <c r="M66" s="321">
        <v>44610</v>
      </c>
      <c r="N66" s="322">
        <v>408.2</v>
      </c>
      <c r="O66" s="322">
        <v>89.8</v>
      </c>
      <c r="P66" s="322">
        <v>498</v>
      </c>
      <c r="Q66" s="319">
        <v>64183</v>
      </c>
      <c r="R66" s="21">
        <f>IF(L66=0,O66*22%,"")</f>
        <v>19.756</v>
      </c>
      <c r="S66" s="294">
        <v>12</v>
      </c>
      <c r="T66">
        <v>4</v>
      </c>
      <c r="U66">
        <v>2022</v>
      </c>
      <c r="V66" s="13">
        <f>DATE(U66,T66,S66)</f>
        <v>44663</v>
      </c>
      <c r="W66" s="148">
        <f>+V66-M66</f>
        <v>53</v>
      </c>
      <c r="X66" s="286">
        <f>IF(W66&lt;65,60,75)</f>
        <v>60</v>
      </c>
      <c r="Y66" s="148">
        <f>+X66-W66</f>
        <v>7</v>
      </c>
      <c r="Z66" s="288"/>
      <c r="AA66" s="287"/>
    </row>
    <row r="67" spans="3:27" x14ac:dyDescent="0.25">
      <c r="C67" s="356">
        <v>84</v>
      </c>
      <c r="D67" s="320" t="s">
        <v>31</v>
      </c>
      <c r="E67" s="319">
        <v>84857</v>
      </c>
      <c r="F67" s="320" t="s">
        <v>412</v>
      </c>
      <c r="G67" s="320" t="s">
        <v>413</v>
      </c>
      <c r="H67" s="321">
        <v>44613</v>
      </c>
      <c r="I67" s="320" t="s">
        <v>19</v>
      </c>
      <c r="J67" s="320" t="s">
        <v>414</v>
      </c>
      <c r="K67" s="320" t="s">
        <v>415</v>
      </c>
      <c r="L67" s="319">
        <v>0</v>
      </c>
      <c r="M67" s="321">
        <v>44603</v>
      </c>
      <c r="N67" s="322">
        <v>146.88</v>
      </c>
      <c r="O67" s="322">
        <v>32.31</v>
      </c>
      <c r="P67" s="322">
        <v>179.19</v>
      </c>
      <c r="Q67" s="319">
        <v>63679</v>
      </c>
      <c r="R67" s="21">
        <f>IF(L67=0,O67*22%,"")</f>
        <v>7.108200000000001</v>
      </c>
      <c r="S67" s="294">
        <v>10</v>
      </c>
      <c r="T67">
        <v>5</v>
      </c>
      <c r="U67">
        <v>2022</v>
      </c>
      <c r="V67" s="13">
        <f>DATE(U67,T67,S67)</f>
        <v>44691</v>
      </c>
      <c r="W67" s="148">
        <f>+V67-M67</f>
        <v>88</v>
      </c>
      <c r="X67" s="286">
        <f>IF(W67&lt;65,60,75)</f>
        <v>75</v>
      </c>
      <c r="Y67" s="148">
        <f>+X67-W67</f>
        <v>-13</v>
      </c>
      <c r="Z67" s="288"/>
      <c r="AA67" s="287"/>
    </row>
    <row r="68" spans="3:27" x14ac:dyDescent="0.25">
      <c r="C68" s="356">
        <v>85</v>
      </c>
      <c r="D68" s="320" t="s">
        <v>54</v>
      </c>
      <c r="E68" s="319">
        <v>84858</v>
      </c>
      <c r="F68" s="320" t="s">
        <v>447</v>
      </c>
      <c r="G68" s="320" t="s">
        <v>448</v>
      </c>
      <c r="H68" s="321">
        <v>44613</v>
      </c>
      <c r="I68" s="320" t="s">
        <v>19</v>
      </c>
      <c r="J68" s="320" t="s">
        <v>449</v>
      </c>
      <c r="K68" s="320" t="s">
        <v>450</v>
      </c>
      <c r="L68" s="319">
        <v>0</v>
      </c>
      <c r="M68" s="321">
        <v>44610</v>
      </c>
      <c r="N68" s="322">
        <v>198</v>
      </c>
      <c r="O68" s="322">
        <v>43.56</v>
      </c>
      <c r="P68" s="322">
        <v>241.56</v>
      </c>
      <c r="Q68" s="319">
        <v>5092</v>
      </c>
      <c r="R68" s="21">
        <f>IF(L68=0,O68*22%,"")</f>
        <v>9.5831999999999997</v>
      </c>
      <c r="S68" s="294">
        <v>10</v>
      </c>
      <c r="T68">
        <v>5</v>
      </c>
      <c r="U68">
        <v>2022</v>
      </c>
      <c r="V68" s="13">
        <f>DATE(U68,T68,S68)</f>
        <v>44691</v>
      </c>
      <c r="W68" s="148">
        <f>+V68-M68</f>
        <v>81</v>
      </c>
      <c r="X68" s="286">
        <v>90</v>
      </c>
      <c r="Y68" s="148">
        <f>+X68-W68</f>
        <v>9</v>
      </c>
      <c r="Z68" s="288"/>
      <c r="AA68" s="287"/>
    </row>
    <row r="69" spans="3:27" x14ac:dyDescent="0.25">
      <c r="C69" s="356">
        <v>86</v>
      </c>
      <c r="D69" s="320" t="s">
        <v>432</v>
      </c>
      <c r="E69" s="319">
        <v>84860</v>
      </c>
      <c r="F69" s="320" t="s">
        <v>433</v>
      </c>
      <c r="G69" s="320" t="s">
        <v>434</v>
      </c>
      <c r="H69" s="321">
        <v>44613</v>
      </c>
      <c r="I69" s="320" t="s">
        <v>30</v>
      </c>
      <c r="J69" s="320" t="s">
        <v>435</v>
      </c>
      <c r="K69" s="320" t="s">
        <v>436</v>
      </c>
      <c r="L69" s="319">
        <v>0</v>
      </c>
      <c r="M69" s="321">
        <v>44609</v>
      </c>
      <c r="N69" s="322">
        <v>190</v>
      </c>
      <c r="O69" s="322">
        <v>41.8</v>
      </c>
      <c r="P69" s="322">
        <v>231.8</v>
      </c>
      <c r="Q69" s="319">
        <v>66828</v>
      </c>
      <c r="R69" s="21">
        <f>IF(L69=0,O69*22%,"")</f>
        <v>9.1959999999999997</v>
      </c>
      <c r="S69" s="294">
        <v>10</v>
      </c>
      <c r="T69">
        <v>5</v>
      </c>
      <c r="U69">
        <v>2022</v>
      </c>
      <c r="V69" s="13">
        <f>DATE(U69,T69,S69)</f>
        <v>44691</v>
      </c>
      <c r="W69" s="148">
        <f>+V69-M69</f>
        <v>82</v>
      </c>
      <c r="X69" s="286">
        <f>IF(W69&lt;65,60,75)</f>
        <v>75</v>
      </c>
      <c r="Y69" s="148">
        <f>+X69-W69</f>
        <v>-7</v>
      </c>
      <c r="Z69" s="288"/>
      <c r="AA69" s="287"/>
    </row>
    <row r="70" spans="3:27" x14ac:dyDescent="0.25">
      <c r="C70" s="356">
        <v>87</v>
      </c>
      <c r="D70" s="320" t="s">
        <v>45</v>
      </c>
      <c r="E70" s="319">
        <v>84865</v>
      </c>
      <c r="F70" s="320" t="s">
        <v>308</v>
      </c>
      <c r="G70" s="320" t="s">
        <v>125</v>
      </c>
      <c r="H70" s="321">
        <v>44613</v>
      </c>
      <c r="I70" s="320" t="s">
        <v>19</v>
      </c>
      <c r="J70" s="320" t="s">
        <v>309</v>
      </c>
      <c r="K70" s="320" t="s">
        <v>310</v>
      </c>
      <c r="L70" s="319">
        <v>0</v>
      </c>
      <c r="M70" s="321">
        <v>44609</v>
      </c>
      <c r="N70" s="322">
        <v>397.67</v>
      </c>
      <c r="O70" s="322">
        <v>87.49</v>
      </c>
      <c r="P70" s="322">
        <v>485.16</v>
      </c>
      <c r="Q70" s="319">
        <v>65856</v>
      </c>
      <c r="R70" s="21">
        <f>IF(L70=0,O70*22%,"")</f>
        <v>19.247799999999998</v>
      </c>
      <c r="S70" s="294">
        <v>20</v>
      </c>
      <c r="T70">
        <v>4</v>
      </c>
      <c r="U70">
        <v>2022</v>
      </c>
      <c r="V70" s="13">
        <f>DATE(U70,T70,S70)</f>
        <v>44671</v>
      </c>
      <c r="W70" s="148">
        <f>+V70-M70</f>
        <v>62</v>
      </c>
      <c r="X70" s="286">
        <v>60</v>
      </c>
      <c r="Y70" s="148">
        <f>+X70-W70</f>
        <v>-2</v>
      </c>
      <c r="Z70" s="288"/>
      <c r="AA70" s="287"/>
    </row>
    <row r="71" spans="3:27" x14ac:dyDescent="0.25">
      <c r="C71" s="356">
        <v>88</v>
      </c>
      <c r="D71" s="320" t="s">
        <v>45</v>
      </c>
      <c r="E71" s="319">
        <v>84866</v>
      </c>
      <c r="F71" s="320" t="s">
        <v>311</v>
      </c>
      <c r="G71" s="320" t="s">
        <v>125</v>
      </c>
      <c r="H71" s="321">
        <v>44613</v>
      </c>
      <c r="I71" s="320" t="s">
        <v>19</v>
      </c>
      <c r="J71" s="320" t="s">
        <v>312</v>
      </c>
      <c r="K71" s="320" t="s">
        <v>313</v>
      </c>
      <c r="L71" s="319">
        <v>0</v>
      </c>
      <c r="M71" s="321">
        <v>44609</v>
      </c>
      <c r="N71" s="322">
        <v>8353.76</v>
      </c>
      <c r="O71" s="322">
        <v>1837.83</v>
      </c>
      <c r="P71" s="322">
        <v>10191.59</v>
      </c>
      <c r="Q71" s="319">
        <v>65856</v>
      </c>
      <c r="R71" s="21">
        <f>IF(L71=0,O71*22%,"")</f>
        <v>404.32259999999997</v>
      </c>
      <c r="S71" s="294">
        <v>20</v>
      </c>
      <c r="T71">
        <v>4</v>
      </c>
      <c r="U71">
        <v>2022</v>
      </c>
      <c r="V71" s="13">
        <f>DATE(U71,T71,S71)</f>
        <v>44671</v>
      </c>
      <c r="W71" s="148">
        <f>+V71-M71</f>
        <v>62</v>
      </c>
      <c r="X71" s="286">
        <f>IF(W71&lt;65,60,75)</f>
        <v>60</v>
      </c>
      <c r="Y71" s="148">
        <f>+X71-W71</f>
        <v>-2</v>
      </c>
      <c r="Z71" s="288"/>
      <c r="AA71" s="287"/>
    </row>
    <row r="72" spans="3:27" x14ac:dyDescent="0.25">
      <c r="C72" s="358">
        <v>89</v>
      </c>
      <c r="D72" s="300" t="s">
        <v>45</v>
      </c>
      <c r="E72" s="299">
        <v>84867</v>
      </c>
      <c r="F72" s="300" t="s">
        <v>314</v>
      </c>
      <c r="G72" s="300" t="s">
        <v>125</v>
      </c>
      <c r="H72" s="301">
        <v>44613</v>
      </c>
      <c r="I72" s="300" t="s">
        <v>19</v>
      </c>
      <c r="J72" s="300" t="s">
        <v>315</v>
      </c>
      <c r="K72" s="300" t="s">
        <v>316</v>
      </c>
      <c r="L72" s="299">
        <v>0</v>
      </c>
      <c r="M72" s="301">
        <v>44609</v>
      </c>
      <c r="N72" s="302">
        <v>186.48</v>
      </c>
      <c r="O72" s="302">
        <v>41.03</v>
      </c>
      <c r="P72" s="302">
        <v>227.51</v>
      </c>
      <c r="Q72" s="299">
        <v>65856</v>
      </c>
      <c r="R72" s="21">
        <f>IF(L72=0,O72*22%,"")</f>
        <v>9.0266000000000002</v>
      </c>
      <c r="S72" s="294">
        <v>20</v>
      </c>
      <c r="T72">
        <v>4</v>
      </c>
      <c r="U72">
        <v>2022</v>
      </c>
      <c r="V72" s="13">
        <f>DATE(U72,T72,S72)</f>
        <v>44671</v>
      </c>
      <c r="W72" s="148">
        <f>+V72-M72</f>
        <v>62</v>
      </c>
      <c r="X72" s="286">
        <f>IF(W72&lt;65,60,75)</f>
        <v>60</v>
      </c>
      <c r="Y72" s="148">
        <f>+X72-W72</f>
        <v>-2</v>
      </c>
      <c r="Z72" s="288"/>
      <c r="AA72" s="287"/>
    </row>
    <row r="73" spans="3:27" x14ac:dyDescent="0.25">
      <c r="C73" s="358">
        <v>90</v>
      </c>
      <c r="D73" s="300" t="s">
        <v>33</v>
      </c>
      <c r="E73" s="299">
        <v>84868</v>
      </c>
      <c r="F73" s="300" t="s">
        <v>240</v>
      </c>
      <c r="G73" s="300" t="s">
        <v>241</v>
      </c>
      <c r="H73" s="301">
        <v>44613</v>
      </c>
      <c r="I73" s="300" t="s">
        <v>19</v>
      </c>
      <c r="J73" s="300" t="s">
        <v>242</v>
      </c>
      <c r="K73" s="300" t="s">
        <v>243</v>
      </c>
      <c r="L73" s="299">
        <v>0</v>
      </c>
      <c r="M73" s="301">
        <v>44592</v>
      </c>
      <c r="N73" s="302">
        <v>1319.25</v>
      </c>
      <c r="O73" s="302">
        <v>290.24</v>
      </c>
      <c r="P73" s="302">
        <v>1609.49</v>
      </c>
      <c r="Q73" s="299">
        <v>64249</v>
      </c>
      <c r="R73" s="21">
        <f>IF(L73=0,O73*22%,"")</f>
        <v>63.852800000000002</v>
      </c>
      <c r="S73" s="294">
        <v>12</v>
      </c>
      <c r="T73">
        <v>4</v>
      </c>
      <c r="U73">
        <v>2022</v>
      </c>
      <c r="V73" s="13">
        <f>DATE(U73,T73,S73)</f>
        <v>44663</v>
      </c>
      <c r="W73" s="148">
        <f>+V73-M73</f>
        <v>71</v>
      </c>
      <c r="X73" s="286">
        <f>IF(W73&lt;65,60,75)</f>
        <v>75</v>
      </c>
      <c r="Y73" s="148">
        <f>+X73-W73</f>
        <v>4</v>
      </c>
      <c r="Z73" s="288"/>
      <c r="AA73" s="287"/>
    </row>
    <row r="74" spans="3:27" x14ac:dyDescent="0.25">
      <c r="C74" s="358">
        <v>94</v>
      </c>
      <c r="D74" s="300" t="s">
        <v>44</v>
      </c>
      <c r="E74" s="299">
        <v>84891</v>
      </c>
      <c r="F74" s="300" t="s">
        <v>332</v>
      </c>
      <c r="G74" s="300" t="s">
        <v>333</v>
      </c>
      <c r="H74" s="301">
        <v>44620</v>
      </c>
      <c r="I74" s="300" t="s">
        <v>19</v>
      </c>
      <c r="J74" s="300" t="s">
        <v>334</v>
      </c>
      <c r="K74" s="300" t="s">
        <v>335</v>
      </c>
      <c r="L74" s="299">
        <v>0</v>
      </c>
      <c r="M74" s="301">
        <v>44615</v>
      </c>
      <c r="N74" s="302">
        <v>216.31</v>
      </c>
      <c r="O74" s="302">
        <v>10.81</v>
      </c>
      <c r="P74" s="302">
        <v>227.12</v>
      </c>
      <c r="Q74" s="299">
        <v>66326</v>
      </c>
      <c r="R74" s="21">
        <f>IF(L74=0,O74*22%,"")</f>
        <v>2.3782000000000001</v>
      </c>
      <c r="S74" s="294">
        <v>20</v>
      </c>
      <c r="T74">
        <v>4</v>
      </c>
      <c r="U74">
        <v>2022</v>
      </c>
      <c r="V74" s="13">
        <f>DATE(U74,T74,S74)</f>
        <v>44671</v>
      </c>
      <c r="W74" s="148">
        <f>+V74-M74</f>
        <v>56</v>
      </c>
      <c r="X74" s="286">
        <f>IF(W74&lt;65,60,75)</f>
        <v>60</v>
      </c>
      <c r="Y74" s="148">
        <f>+X74-W74</f>
        <v>4</v>
      </c>
      <c r="Z74" s="288"/>
      <c r="AA74" s="287"/>
    </row>
    <row r="75" spans="3:27" x14ac:dyDescent="0.25">
      <c r="C75" s="358">
        <v>95</v>
      </c>
      <c r="D75" s="300" t="s">
        <v>44</v>
      </c>
      <c r="E75" s="299">
        <v>84892</v>
      </c>
      <c r="F75" s="300" t="s">
        <v>336</v>
      </c>
      <c r="G75" s="300" t="s">
        <v>333</v>
      </c>
      <c r="H75" s="301">
        <v>44620</v>
      </c>
      <c r="I75" s="300" t="s">
        <v>19</v>
      </c>
      <c r="J75" s="300" t="s">
        <v>337</v>
      </c>
      <c r="K75" s="300" t="s">
        <v>338</v>
      </c>
      <c r="L75" s="299">
        <v>0</v>
      </c>
      <c r="M75" s="301">
        <v>44615</v>
      </c>
      <c r="N75" s="302">
        <v>21068.33</v>
      </c>
      <c r="O75" s="302">
        <v>1053.19</v>
      </c>
      <c r="P75" s="302">
        <v>22121.52</v>
      </c>
      <c r="Q75" s="299">
        <v>66326</v>
      </c>
      <c r="R75" s="21">
        <f>IF(L75=0,O75*22%,"")</f>
        <v>231.70180000000002</v>
      </c>
      <c r="S75" s="294">
        <v>20</v>
      </c>
      <c r="T75">
        <v>4</v>
      </c>
      <c r="U75">
        <v>2022</v>
      </c>
      <c r="V75" s="13">
        <f>DATE(U75,T75,S75)</f>
        <v>44671</v>
      </c>
      <c r="W75" s="148">
        <f>+V75-M75</f>
        <v>56</v>
      </c>
      <c r="X75" s="286">
        <f>IF(W75&lt;65,60,75)</f>
        <v>60</v>
      </c>
      <c r="Y75" s="148">
        <f>+X75-W75</f>
        <v>4</v>
      </c>
      <c r="Z75" s="288"/>
      <c r="AA75" s="287"/>
    </row>
    <row r="76" spans="3:27" x14ac:dyDescent="0.25">
      <c r="C76" s="358">
        <v>97</v>
      </c>
      <c r="D76" s="300" t="s">
        <v>40</v>
      </c>
      <c r="E76" s="299">
        <v>84913</v>
      </c>
      <c r="F76" s="300" t="s">
        <v>483</v>
      </c>
      <c r="G76" s="300" t="s">
        <v>484</v>
      </c>
      <c r="H76" s="301">
        <v>44620</v>
      </c>
      <c r="I76" s="300" t="s">
        <v>19</v>
      </c>
      <c r="J76" s="300" t="s">
        <v>485</v>
      </c>
      <c r="K76" s="300" t="s">
        <v>486</v>
      </c>
      <c r="L76" s="299">
        <v>0</v>
      </c>
      <c r="M76" s="301">
        <v>44613</v>
      </c>
      <c r="N76" s="302">
        <v>60</v>
      </c>
      <c r="O76" s="302">
        <v>13.2</v>
      </c>
      <c r="P76" s="302">
        <v>73.2</v>
      </c>
      <c r="Q76" s="299">
        <v>63618</v>
      </c>
      <c r="R76" s="21">
        <v>2.9039999999999999</v>
      </c>
      <c r="S76" s="294">
        <v>10</v>
      </c>
      <c r="T76">
        <v>5</v>
      </c>
      <c r="U76">
        <v>2022</v>
      </c>
      <c r="V76" s="13">
        <f>DATE(U76,T76,S76)</f>
        <v>44691</v>
      </c>
      <c r="W76" s="148">
        <f>+V76-M76</f>
        <v>78</v>
      </c>
      <c r="X76" s="286">
        <f>IF(W76&lt;65,60,75)</f>
        <v>75</v>
      </c>
      <c r="Y76" s="148">
        <f>+X76-W76</f>
        <v>-3</v>
      </c>
      <c r="Z76" s="288"/>
      <c r="AA76" s="287"/>
    </row>
    <row r="77" spans="3:27" x14ac:dyDescent="0.25">
      <c r="C77" s="358">
        <v>98</v>
      </c>
      <c r="D77" s="300" t="s">
        <v>40</v>
      </c>
      <c r="E77" s="299">
        <v>84914</v>
      </c>
      <c r="F77" s="300" t="s">
        <v>487</v>
      </c>
      <c r="G77" s="300" t="s">
        <v>488</v>
      </c>
      <c r="H77" s="301">
        <v>44620</v>
      </c>
      <c r="I77" s="300" t="s">
        <v>19</v>
      </c>
      <c r="J77" s="300" t="s">
        <v>489</v>
      </c>
      <c r="K77" s="300" t="s">
        <v>490</v>
      </c>
      <c r="L77" s="299">
        <v>0</v>
      </c>
      <c r="M77" s="301">
        <v>44613</v>
      </c>
      <c r="N77" s="302">
        <v>231</v>
      </c>
      <c r="O77" s="302">
        <v>50.82</v>
      </c>
      <c r="P77" s="302">
        <v>281.82</v>
      </c>
      <c r="Q77" s="299">
        <v>63618</v>
      </c>
      <c r="R77" s="21">
        <v>11.180400000000001</v>
      </c>
      <c r="S77" s="294">
        <v>10</v>
      </c>
      <c r="T77">
        <v>5</v>
      </c>
      <c r="U77">
        <v>2022</v>
      </c>
      <c r="V77" s="13">
        <f>DATE(U77,T77,S77)</f>
        <v>44691</v>
      </c>
      <c r="W77" s="148">
        <f>+V77-M77</f>
        <v>78</v>
      </c>
      <c r="X77" s="286">
        <f>IF(W77&lt;65,60,75)</f>
        <v>75</v>
      </c>
      <c r="Y77" s="148">
        <f>+X77-W77</f>
        <v>-3</v>
      </c>
      <c r="Z77" s="288"/>
      <c r="AA77" s="287"/>
    </row>
    <row r="78" spans="3:27" x14ac:dyDescent="0.25">
      <c r="C78" s="358">
        <v>99</v>
      </c>
      <c r="D78" s="300" t="s">
        <v>40</v>
      </c>
      <c r="E78" s="299">
        <v>84915</v>
      </c>
      <c r="F78" s="300" t="s">
        <v>491</v>
      </c>
      <c r="G78" s="300" t="s">
        <v>488</v>
      </c>
      <c r="H78" s="301">
        <v>44620</v>
      </c>
      <c r="I78" s="300" t="s">
        <v>19</v>
      </c>
      <c r="J78" s="300" t="s">
        <v>492</v>
      </c>
      <c r="K78" s="300" t="s">
        <v>493</v>
      </c>
      <c r="L78" s="299">
        <v>0</v>
      </c>
      <c r="M78" s="301">
        <v>44613</v>
      </c>
      <c r="N78" s="302">
        <v>62.4</v>
      </c>
      <c r="O78" s="302">
        <v>13.73</v>
      </c>
      <c r="P78" s="302">
        <v>76.13</v>
      </c>
      <c r="Q78" s="299">
        <v>63618</v>
      </c>
      <c r="R78" s="21">
        <v>3.0206</v>
      </c>
      <c r="S78" s="294">
        <v>10</v>
      </c>
      <c r="T78">
        <v>5</v>
      </c>
      <c r="U78">
        <v>2022</v>
      </c>
      <c r="V78" s="13">
        <f>DATE(U78,T78,S78)</f>
        <v>44691</v>
      </c>
      <c r="W78" s="148">
        <f>+V78-M78</f>
        <v>78</v>
      </c>
      <c r="X78" s="286">
        <f>IF(W78&lt;65,60,75)</f>
        <v>75</v>
      </c>
      <c r="Y78" s="148">
        <f>+X78-W78</f>
        <v>-3</v>
      </c>
      <c r="Z78" s="288"/>
      <c r="AA78" s="287"/>
    </row>
    <row r="79" spans="3:27" x14ac:dyDescent="0.25">
      <c r="C79" s="358">
        <v>100</v>
      </c>
      <c r="D79" s="300" t="s">
        <v>40</v>
      </c>
      <c r="E79" s="299">
        <v>84916</v>
      </c>
      <c r="F79" s="300" t="s">
        <v>494</v>
      </c>
      <c r="G79" s="300" t="s">
        <v>495</v>
      </c>
      <c r="H79" s="301">
        <v>44620</v>
      </c>
      <c r="I79" s="300" t="s">
        <v>19</v>
      </c>
      <c r="J79" s="300" t="s">
        <v>496</v>
      </c>
      <c r="K79" s="300" t="s">
        <v>497</v>
      </c>
      <c r="L79" s="299">
        <v>0</v>
      </c>
      <c r="M79" s="301">
        <v>44613</v>
      </c>
      <c r="N79" s="302">
        <v>177</v>
      </c>
      <c r="O79" s="302">
        <v>38.94</v>
      </c>
      <c r="P79" s="302">
        <v>215.94</v>
      </c>
      <c r="Q79" s="299">
        <v>63618</v>
      </c>
      <c r="R79" s="21">
        <v>8.5667999999999989</v>
      </c>
      <c r="S79" s="294">
        <v>10</v>
      </c>
      <c r="T79">
        <v>5</v>
      </c>
      <c r="U79">
        <v>2022</v>
      </c>
      <c r="V79" s="13">
        <f>DATE(U79,T79,S79)</f>
        <v>44691</v>
      </c>
      <c r="W79" s="148">
        <f>+V79-M79</f>
        <v>78</v>
      </c>
      <c r="X79" s="286">
        <f>IF(W79&lt;65,60,75)</f>
        <v>75</v>
      </c>
      <c r="Y79" s="148">
        <f>+X79-W79</f>
        <v>-3</v>
      </c>
      <c r="Z79" s="288"/>
      <c r="AA79" s="287"/>
    </row>
    <row r="80" spans="3:27" x14ac:dyDescent="0.25">
      <c r="C80" s="358">
        <v>101</v>
      </c>
      <c r="D80" s="300" t="s">
        <v>40</v>
      </c>
      <c r="E80" s="299">
        <v>84917</v>
      </c>
      <c r="F80" s="300" t="s">
        <v>498</v>
      </c>
      <c r="G80" s="300" t="s">
        <v>499</v>
      </c>
      <c r="H80" s="301">
        <v>44620</v>
      </c>
      <c r="I80" s="300" t="s">
        <v>19</v>
      </c>
      <c r="J80" s="300" t="s">
        <v>500</v>
      </c>
      <c r="K80" s="300" t="s">
        <v>501</v>
      </c>
      <c r="L80" s="299">
        <v>0</v>
      </c>
      <c r="M80" s="301">
        <v>44613</v>
      </c>
      <c r="N80" s="302">
        <v>420</v>
      </c>
      <c r="O80" s="302">
        <v>92.4</v>
      </c>
      <c r="P80" s="302">
        <v>512.4</v>
      </c>
      <c r="Q80" s="299">
        <v>63618</v>
      </c>
      <c r="R80" s="21">
        <v>20.328000000000003</v>
      </c>
      <c r="S80" s="294">
        <v>10</v>
      </c>
      <c r="T80">
        <v>5</v>
      </c>
      <c r="U80">
        <v>2022</v>
      </c>
      <c r="V80" s="13">
        <f>DATE(U80,T80,S80)</f>
        <v>44691</v>
      </c>
      <c r="W80" s="148">
        <f>+V80-M80</f>
        <v>78</v>
      </c>
      <c r="X80" s="286">
        <f>IF(W80&lt;65,60,75)</f>
        <v>75</v>
      </c>
      <c r="Y80" s="148">
        <f>+X80-W80</f>
        <v>-3</v>
      </c>
      <c r="Z80" s="288"/>
      <c r="AA80" s="287"/>
    </row>
    <row r="81" spans="3:27" x14ac:dyDescent="0.25">
      <c r="C81" s="358">
        <v>102</v>
      </c>
      <c r="D81" s="300" t="s">
        <v>40</v>
      </c>
      <c r="E81" s="299">
        <v>84919</v>
      </c>
      <c r="F81" s="300" t="s">
        <v>502</v>
      </c>
      <c r="G81" s="300" t="s">
        <v>503</v>
      </c>
      <c r="H81" s="301">
        <v>44620</v>
      </c>
      <c r="I81" s="300" t="s">
        <v>19</v>
      </c>
      <c r="J81" s="300" t="s">
        <v>504</v>
      </c>
      <c r="K81" s="300" t="s">
        <v>505</v>
      </c>
      <c r="L81" s="299">
        <v>0</v>
      </c>
      <c r="M81" s="301">
        <v>44613</v>
      </c>
      <c r="N81" s="302">
        <v>1135</v>
      </c>
      <c r="O81" s="302">
        <v>249.7</v>
      </c>
      <c r="P81" s="302">
        <v>1384.7</v>
      </c>
      <c r="Q81" s="299">
        <v>63618</v>
      </c>
      <c r="R81" s="21">
        <v>54.933999999999997</v>
      </c>
      <c r="S81" s="294">
        <v>10</v>
      </c>
      <c r="T81">
        <v>5</v>
      </c>
      <c r="U81">
        <v>2022</v>
      </c>
      <c r="V81" s="13">
        <f>DATE(U81,T81,S81)</f>
        <v>44691</v>
      </c>
      <c r="W81" s="148">
        <f>+V81-M81</f>
        <v>78</v>
      </c>
      <c r="X81" s="286">
        <f>IF(W81&lt;65,60,75)</f>
        <v>75</v>
      </c>
      <c r="Y81" s="148">
        <f>+X81-W81</f>
        <v>-3</v>
      </c>
      <c r="Z81" s="288"/>
      <c r="AA81" s="287"/>
    </row>
    <row r="82" spans="3:27" x14ac:dyDescent="0.25">
      <c r="C82" s="358">
        <v>103</v>
      </c>
      <c r="D82" s="300" t="s">
        <v>40</v>
      </c>
      <c r="E82" s="299">
        <v>84920</v>
      </c>
      <c r="F82" s="300" t="s">
        <v>506</v>
      </c>
      <c r="G82" s="300" t="s">
        <v>507</v>
      </c>
      <c r="H82" s="301">
        <v>44620</v>
      </c>
      <c r="I82" s="300" t="s">
        <v>19</v>
      </c>
      <c r="J82" s="300" t="s">
        <v>508</v>
      </c>
      <c r="K82" s="300" t="s">
        <v>509</v>
      </c>
      <c r="L82" s="299">
        <v>0</v>
      </c>
      <c r="M82" s="301">
        <v>44613</v>
      </c>
      <c r="N82" s="302">
        <v>3450</v>
      </c>
      <c r="O82" s="302">
        <v>759</v>
      </c>
      <c r="P82" s="302">
        <v>4209</v>
      </c>
      <c r="Q82" s="299">
        <v>63618</v>
      </c>
      <c r="R82" s="21">
        <v>166.98</v>
      </c>
      <c r="S82" s="294">
        <v>10</v>
      </c>
      <c r="T82">
        <v>5</v>
      </c>
      <c r="U82">
        <v>2022</v>
      </c>
      <c r="V82" s="13">
        <f>DATE(U82,T82,S82)</f>
        <v>44691</v>
      </c>
      <c r="W82" s="148">
        <f>+V82-M82</f>
        <v>78</v>
      </c>
      <c r="X82" s="286">
        <f>IF(W82&lt;65,60,75)</f>
        <v>75</v>
      </c>
      <c r="Y82" s="148">
        <f>+X82-W82</f>
        <v>-3</v>
      </c>
      <c r="Z82" s="288"/>
      <c r="AA82" s="287"/>
    </row>
    <row r="83" spans="3:27" x14ac:dyDescent="0.25">
      <c r="C83" s="358">
        <v>104</v>
      </c>
      <c r="D83" s="300" t="s">
        <v>40</v>
      </c>
      <c r="E83" s="299">
        <v>84921</v>
      </c>
      <c r="F83" s="300" t="s">
        <v>510</v>
      </c>
      <c r="G83" s="300" t="s">
        <v>511</v>
      </c>
      <c r="H83" s="301">
        <v>44620</v>
      </c>
      <c r="I83" s="300" t="s">
        <v>19</v>
      </c>
      <c r="J83" s="300" t="s">
        <v>512</v>
      </c>
      <c r="K83" s="300" t="s">
        <v>513</v>
      </c>
      <c r="L83" s="299">
        <v>0</v>
      </c>
      <c r="M83" s="301">
        <v>44613</v>
      </c>
      <c r="N83" s="302">
        <v>360</v>
      </c>
      <c r="O83" s="302">
        <v>79.2</v>
      </c>
      <c r="P83" s="302">
        <v>439.2</v>
      </c>
      <c r="Q83" s="299">
        <v>63618</v>
      </c>
      <c r="R83" s="21">
        <v>17.423999999999999</v>
      </c>
      <c r="S83" s="294">
        <v>10</v>
      </c>
      <c r="T83">
        <v>5</v>
      </c>
      <c r="U83">
        <v>2022</v>
      </c>
      <c r="V83" s="13">
        <f>DATE(U83,T83,S83)</f>
        <v>44691</v>
      </c>
      <c r="W83" s="148">
        <f>+V83-M83</f>
        <v>78</v>
      </c>
      <c r="X83" s="286">
        <f>IF(W83&lt;65,60,75)</f>
        <v>75</v>
      </c>
      <c r="Y83" s="148">
        <f>+X83-W83</f>
        <v>-3</v>
      </c>
      <c r="Z83" s="288"/>
      <c r="AA83" s="287"/>
    </row>
    <row r="84" spans="3:27" x14ac:dyDescent="0.25">
      <c r="C84" s="358">
        <v>105</v>
      </c>
      <c r="D84" s="300" t="s">
        <v>40</v>
      </c>
      <c r="E84" s="299">
        <v>84922</v>
      </c>
      <c r="F84" s="300" t="s">
        <v>514</v>
      </c>
      <c r="G84" s="300" t="s">
        <v>89</v>
      </c>
      <c r="H84" s="301">
        <v>44620</v>
      </c>
      <c r="I84" s="300" t="s">
        <v>19</v>
      </c>
      <c r="J84" s="300" t="s">
        <v>515</v>
      </c>
      <c r="K84" s="300" t="s">
        <v>516</v>
      </c>
      <c r="L84" s="299">
        <v>0</v>
      </c>
      <c r="M84" s="301">
        <v>44613</v>
      </c>
      <c r="N84" s="302">
        <v>604</v>
      </c>
      <c r="O84" s="302">
        <v>132.88</v>
      </c>
      <c r="P84" s="302">
        <v>736.88</v>
      </c>
      <c r="Q84" s="299">
        <v>63618</v>
      </c>
      <c r="R84" s="21">
        <v>29.233599999999999</v>
      </c>
      <c r="S84" s="294">
        <v>10</v>
      </c>
      <c r="T84">
        <v>5</v>
      </c>
      <c r="U84">
        <v>2022</v>
      </c>
      <c r="V84" s="13">
        <f>DATE(U84,T84,S84)</f>
        <v>44691</v>
      </c>
      <c r="W84" s="148">
        <f>+V84-M84</f>
        <v>78</v>
      </c>
      <c r="X84" s="286">
        <f>IF(W84&lt;65,60,75)</f>
        <v>75</v>
      </c>
      <c r="Y84" s="148">
        <f>+X84-W84</f>
        <v>-3</v>
      </c>
      <c r="Z84" s="288"/>
      <c r="AA84" s="287"/>
    </row>
    <row r="85" spans="3:27" x14ac:dyDescent="0.25">
      <c r="C85" s="358">
        <v>106</v>
      </c>
      <c r="D85" s="300" t="s">
        <v>40</v>
      </c>
      <c r="E85" s="299">
        <v>84923</v>
      </c>
      <c r="F85" s="300" t="s">
        <v>517</v>
      </c>
      <c r="G85" s="300" t="s">
        <v>518</v>
      </c>
      <c r="H85" s="301">
        <v>44620</v>
      </c>
      <c r="I85" s="300" t="s">
        <v>30</v>
      </c>
      <c r="J85" s="300" t="s">
        <v>519</v>
      </c>
      <c r="K85" s="300" t="s">
        <v>520</v>
      </c>
      <c r="L85" s="299">
        <v>0</v>
      </c>
      <c r="M85" s="301">
        <v>44613</v>
      </c>
      <c r="N85" s="302">
        <v>425.7</v>
      </c>
      <c r="O85" s="302">
        <v>93.65</v>
      </c>
      <c r="P85" s="302">
        <v>519.35</v>
      </c>
      <c r="Q85" s="299">
        <v>63618</v>
      </c>
      <c r="R85" s="21">
        <v>20.603000000000002</v>
      </c>
      <c r="S85" s="294">
        <v>10</v>
      </c>
      <c r="T85">
        <v>5</v>
      </c>
      <c r="U85">
        <v>2022</v>
      </c>
      <c r="V85" s="13">
        <f>DATE(U85,T85,S85)</f>
        <v>44691</v>
      </c>
      <c r="W85" s="148">
        <f>+V85-M85</f>
        <v>78</v>
      </c>
      <c r="X85" s="286">
        <f>IF(W85&lt;65,60,75)</f>
        <v>75</v>
      </c>
      <c r="Y85" s="148">
        <f>+X85-W85</f>
        <v>-3</v>
      </c>
      <c r="Z85" s="288"/>
      <c r="AA85" s="287"/>
    </row>
    <row r="86" spans="3:27" x14ac:dyDescent="0.25">
      <c r="C86" s="358">
        <v>107</v>
      </c>
      <c r="D86" s="300" t="s">
        <v>40</v>
      </c>
      <c r="E86" s="299">
        <v>84924</v>
      </c>
      <c r="F86" s="300" t="s">
        <v>521</v>
      </c>
      <c r="G86" s="300" t="s">
        <v>522</v>
      </c>
      <c r="H86" s="301">
        <v>44620</v>
      </c>
      <c r="I86" s="300" t="s">
        <v>19</v>
      </c>
      <c r="J86" s="300" t="s">
        <v>523</v>
      </c>
      <c r="K86" s="300" t="s">
        <v>524</v>
      </c>
      <c r="L86" s="299">
        <v>0</v>
      </c>
      <c r="M86" s="301">
        <v>44613</v>
      </c>
      <c r="N86" s="302">
        <v>967.65</v>
      </c>
      <c r="O86" s="302">
        <v>212.88</v>
      </c>
      <c r="P86" s="302">
        <v>1180.53</v>
      </c>
      <c r="Q86" s="299">
        <v>63618</v>
      </c>
      <c r="R86" s="21">
        <v>46.833599999999997</v>
      </c>
      <c r="S86" s="294">
        <v>10</v>
      </c>
      <c r="T86">
        <v>5</v>
      </c>
      <c r="U86">
        <v>2022</v>
      </c>
      <c r="V86" s="13">
        <f>DATE(U86,T86,S86)</f>
        <v>44691</v>
      </c>
      <c r="W86" s="148">
        <f>+V86-M86</f>
        <v>78</v>
      </c>
      <c r="X86" s="286">
        <f>IF(W86&lt;65,60,75)</f>
        <v>75</v>
      </c>
      <c r="Y86" s="148">
        <f>+X86-W86</f>
        <v>-3</v>
      </c>
      <c r="Z86" s="288"/>
      <c r="AA86" s="287"/>
    </row>
    <row r="87" spans="3:27" x14ac:dyDescent="0.25">
      <c r="C87" s="358">
        <v>108</v>
      </c>
      <c r="D87" s="300" t="s">
        <v>40</v>
      </c>
      <c r="E87" s="299">
        <v>84925</v>
      </c>
      <c r="F87" s="300" t="s">
        <v>525</v>
      </c>
      <c r="G87" s="300" t="s">
        <v>526</v>
      </c>
      <c r="H87" s="301">
        <v>44620</v>
      </c>
      <c r="I87" s="300" t="s">
        <v>19</v>
      </c>
      <c r="J87" s="300" t="s">
        <v>527</v>
      </c>
      <c r="K87" s="300" t="s">
        <v>528</v>
      </c>
      <c r="L87" s="299">
        <v>0</v>
      </c>
      <c r="M87" s="301">
        <v>44613</v>
      </c>
      <c r="N87" s="302">
        <v>60</v>
      </c>
      <c r="O87" s="302">
        <v>13.2</v>
      </c>
      <c r="P87" s="302">
        <v>73.2</v>
      </c>
      <c r="Q87" s="299">
        <v>63618</v>
      </c>
      <c r="R87" s="21">
        <v>2.9039999999999999</v>
      </c>
      <c r="S87" s="294">
        <v>10</v>
      </c>
      <c r="T87">
        <v>5</v>
      </c>
      <c r="U87">
        <v>2022</v>
      </c>
      <c r="V87" s="13">
        <f>DATE(U87,T87,S87)</f>
        <v>44691</v>
      </c>
      <c r="W87" s="148">
        <f>+V87-M87</f>
        <v>78</v>
      </c>
      <c r="X87" s="286">
        <f>IF(W87&lt;65,60,75)</f>
        <v>75</v>
      </c>
      <c r="Y87" s="148">
        <f>+X87-W87</f>
        <v>-3</v>
      </c>
      <c r="Z87" s="288"/>
      <c r="AA87" s="287"/>
    </row>
    <row r="88" spans="3:27" x14ac:dyDescent="0.25">
      <c r="C88" s="358">
        <v>109</v>
      </c>
      <c r="D88" s="300" t="s">
        <v>40</v>
      </c>
      <c r="E88" s="299">
        <v>84926</v>
      </c>
      <c r="F88" s="300" t="s">
        <v>529</v>
      </c>
      <c r="G88" s="300" t="s">
        <v>530</v>
      </c>
      <c r="H88" s="301">
        <v>44620</v>
      </c>
      <c r="I88" s="300" t="s">
        <v>19</v>
      </c>
      <c r="J88" s="300" t="s">
        <v>531</v>
      </c>
      <c r="K88" s="300" t="s">
        <v>532</v>
      </c>
      <c r="L88" s="299">
        <v>0</v>
      </c>
      <c r="M88" s="301">
        <v>44613</v>
      </c>
      <c r="N88" s="302">
        <v>108</v>
      </c>
      <c r="O88" s="302">
        <v>23.76</v>
      </c>
      <c r="P88" s="302">
        <v>131.76</v>
      </c>
      <c r="Q88" s="299">
        <v>7693</v>
      </c>
      <c r="R88" s="21">
        <v>5.2272000000000007</v>
      </c>
      <c r="S88" s="294">
        <v>10</v>
      </c>
      <c r="T88">
        <v>5</v>
      </c>
      <c r="U88">
        <v>2022</v>
      </c>
      <c r="V88" s="13">
        <f>DATE(U88,T88,S88)</f>
        <v>44691</v>
      </c>
      <c r="W88" s="148">
        <f>+V88-M88</f>
        <v>78</v>
      </c>
      <c r="X88" s="286">
        <f>IF(W88&lt;65,60,75)</f>
        <v>75</v>
      </c>
      <c r="Y88" s="148">
        <f>+X88-W88</f>
        <v>-3</v>
      </c>
      <c r="Z88" s="288"/>
      <c r="AA88" s="287"/>
    </row>
    <row r="89" spans="3:27" x14ac:dyDescent="0.25">
      <c r="C89" s="358">
        <v>110</v>
      </c>
      <c r="D89" s="300" t="s">
        <v>40</v>
      </c>
      <c r="E89" s="299">
        <v>84927</v>
      </c>
      <c r="F89" s="300" t="s">
        <v>533</v>
      </c>
      <c r="G89" s="300" t="s">
        <v>534</v>
      </c>
      <c r="H89" s="301">
        <v>44620</v>
      </c>
      <c r="I89" s="300" t="s">
        <v>19</v>
      </c>
      <c r="J89" s="300" t="s">
        <v>535</v>
      </c>
      <c r="K89" s="300" t="s">
        <v>536</v>
      </c>
      <c r="L89" s="299">
        <v>0</v>
      </c>
      <c r="M89" s="301">
        <v>44613</v>
      </c>
      <c r="N89" s="302">
        <v>1207.5</v>
      </c>
      <c r="O89" s="302">
        <v>265.64999999999998</v>
      </c>
      <c r="P89" s="302">
        <v>1473.15</v>
      </c>
      <c r="Q89" s="299">
        <v>63618</v>
      </c>
      <c r="R89" s="21">
        <v>58.442999999999998</v>
      </c>
      <c r="S89" s="294">
        <v>10</v>
      </c>
      <c r="T89">
        <v>5</v>
      </c>
      <c r="U89">
        <v>2022</v>
      </c>
      <c r="V89" s="13">
        <f>DATE(U89,T89,S89)</f>
        <v>44691</v>
      </c>
      <c r="W89" s="148">
        <f>+V89-M89</f>
        <v>78</v>
      </c>
      <c r="X89" s="286">
        <f>IF(W89&lt;65,60,75)</f>
        <v>75</v>
      </c>
      <c r="Y89" s="148">
        <f>+X89-W89</f>
        <v>-3</v>
      </c>
      <c r="Z89" s="288"/>
      <c r="AA89" s="287"/>
    </row>
    <row r="90" spans="3:27" x14ac:dyDescent="0.25">
      <c r="C90" s="358">
        <v>111</v>
      </c>
      <c r="D90" s="300" t="s">
        <v>40</v>
      </c>
      <c r="E90" s="299">
        <v>84928</v>
      </c>
      <c r="F90" s="300" t="s">
        <v>537</v>
      </c>
      <c r="G90" s="300" t="s">
        <v>538</v>
      </c>
      <c r="H90" s="301">
        <v>44620</v>
      </c>
      <c r="I90" s="300" t="s">
        <v>19</v>
      </c>
      <c r="J90" s="300" t="s">
        <v>539</v>
      </c>
      <c r="K90" s="300" t="s">
        <v>540</v>
      </c>
      <c r="L90" s="299">
        <v>0</v>
      </c>
      <c r="M90" s="301">
        <v>44613</v>
      </c>
      <c r="N90" s="302">
        <v>500</v>
      </c>
      <c r="O90" s="302">
        <v>110</v>
      </c>
      <c r="P90" s="302">
        <v>610</v>
      </c>
      <c r="Q90" s="299">
        <v>63618</v>
      </c>
      <c r="R90" s="21">
        <v>24.2</v>
      </c>
      <c r="S90" s="294">
        <v>10</v>
      </c>
      <c r="T90">
        <v>5</v>
      </c>
      <c r="U90">
        <v>2022</v>
      </c>
      <c r="V90" s="13">
        <f>DATE(U90,T90,S90)</f>
        <v>44691</v>
      </c>
      <c r="W90" s="148">
        <f>+V90-M90</f>
        <v>78</v>
      </c>
      <c r="X90" s="286">
        <f>IF(W90&lt;65,60,75)</f>
        <v>75</v>
      </c>
      <c r="Y90" s="148">
        <f>+X90-W90</f>
        <v>-3</v>
      </c>
      <c r="Z90" s="288"/>
      <c r="AA90" s="287"/>
    </row>
    <row r="91" spans="3:27" x14ac:dyDescent="0.25">
      <c r="C91" s="358">
        <v>112</v>
      </c>
      <c r="D91" s="300" t="s">
        <v>40</v>
      </c>
      <c r="E91" s="299">
        <v>84929</v>
      </c>
      <c r="F91" s="300" t="s">
        <v>541</v>
      </c>
      <c r="G91" s="300" t="s">
        <v>542</v>
      </c>
      <c r="H91" s="301">
        <v>44620</v>
      </c>
      <c r="I91" s="300" t="s">
        <v>19</v>
      </c>
      <c r="J91" s="300" t="s">
        <v>543</v>
      </c>
      <c r="K91" s="300" t="s">
        <v>544</v>
      </c>
      <c r="L91" s="299">
        <v>0</v>
      </c>
      <c r="M91" s="301">
        <v>44613</v>
      </c>
      <c r="N91" s="302">
        <v>697.08</v>
      </c>
      <c r="O91" s="302">
        <v>153.36000000000001</v>
      </c>
      <c r="P91" s="302">
        <v>850.44</v>
      </c>
      <c r="Q91" s="299">
        <v>63618</v>
      </c>
      <c r="R91" s="21">
        <v>33.739200000000004</v>
      </c>
      <c r="S91" s="294">
        <v>10</v>
      </c>
      <c r="T91">
        <v>5</v>
      </c>
      <c r="U91">
        <v>2022</v>
      </c>
      <c r="V91" s="13">
        <f>DATE(U91,T91,S91)</f>
        <v>44691</v>
      </c>
      <c r="W91" s="148">
        <f>+V91-M91</f>
        <v>78</v>
      </c>
      <c r="X91" s="286">
        <f>IF(W91&lt;65,60,75)</f>
        <v>75</v>
      </c>
      <c r="Y91" s="148">
        <f>+X91-W91</f>
        <v>-3</v>
      </c>
      <c r="Z91" s="288"/>
      <c r="AA91" s="287"/>
    </row>
    <row r="92" spans="3:27" x14ac:dyDescent="0.25">
      <c r="C92" s="358">
        <v>113</v>
      </c>
      <c r="D92" s="300" t="s">
        <v>40</v>
      </c>
      <c r="E92" s="299">
        <v>84930</v>
      </c>
      <c r="F92" s="300" t="s">
        <v>545</v>
      </c>
      <c r="G92" s="300" t="s">
        <v>546</v>
      </c>
      <c r="H92" s="301">
        <v>44620</v>
      </c>
      <c r="I92" s="300" t="s">
        <v>19</v>
      </c>
      <c r="J92" s="300" t="s">
        <v>547</v>
      </c>
      <c r="K92" s="300" t="s">
        <v>548</v>
      </c>
      <c r="L92" s="299">
        <v>0</v>
      </c>
      <c r="M92" s="301">
        <v>44613</v>
      </c>
      <c r="N92" s="302">
        <v>59</v>
      </c>
      <c r="O92" s="302">
        <v>12.98</v>
      </c>
      <c r="P92" s="302">
        <v>71.98</v>
      </c>
      <c r="Q92" s="299">
        <v>63618</v>
      </c>
      <c r="R92" s="21">
        <v>2.8555999999999999</v>
      </c>
      <c r="S92" s="294">
        <v>10</v>
      </c>
      <c r="T92">
        <v>5</v>
      </c>
      <c r="U92">
        <v>2022</v>
      </c>
      <c r="V92" s="13">
        <f>DATE(U92,T92,S92)</f>
        <v>44691</v>
      </c>
      <c r="W92" s="148">
        <f>+V92-M92</f>
        <v>78</v>
      </c>
      <c r="X92" s="286">
        <f>IF(W92&lt;65,60,75)</f>
        <v>75</v>
      </c>
      <c r="Y92" s="148">
        <f>+X92-W92</f>
        <v>-3</v>
      </c>
      <c r="Z92" s="288"/>
      <c r="AA92" s="287"/>
    </row>
    <row r="93" spans="3:27" x14ac:dyDescent="0.25">
      <c r="C93" s="358">
        <v>114</v>
      </c>
      <c r="D93" s="300" t="s">
        <v>40</v>
      </c>
      <c r="E93" s="299">
        <v>84931</v>
      </c>
      <c r="F93" s="300" t="s">
        <v>549</v>
      </c>
      <c r="G93" s="300" t="s">
        <v>550</v>
      </c>
      <c r="H93" s="301">
        <v>44620</v>
      </c>
      <c r="I93" s="300" t="s">
        <v>19</v>
      </c>
      <c r="J93" s="300" t="s">
        <v>551</v>
      </c>
      <c r="K93" s="300" t="s">
        <v>552</v>
      </c>
      <c r="L93" s="299">
        <v>0</v>
      </c>
      <c r="M93" s="301">
        <v>44613</v>
      </c>
      <c r="N93" s="302">
        <v>1320</v>
      </c>
      <c r="O93" s="302">
        <v>290.39999999999998</v>
      </c>
      <c r="P93" s="302">
        <v>1610.4</v>
      </c>
      <c r="Q93" s="299">
        <v>63618</v>
      </c>
      <c r="R93" s="21">
        <v>63.887999999999998</v>
      </c>
      <c r="S93" s="294">
        <v>10</v>
      </c>
      <c r="T93">
        <v>5</v>
      </c>
      <c r="U93">
        <v>2022</v>
      </c>
      <c r="V93" s="13">
        <f>DATE(U93,T93,S93)</f>
        <v>44691</v>
      </c>
      <c r="W93" s="148">
        <f>+V93-M93</f>
        <v>78</v>
      </c>
      <c r="X93" s="286">
        <f>IF(W93&lt;65,60,75)</f>
        <v>75</v>
      </c>
      <c r="Y93" s="148">
        <f>+X93-W93</f>
        <v>-3</v>
      </c>
      <c r="Z93" s="288"/>
      <c r="AA93" s="287"/>
    </row>
    <row r="94" spans="3:27" x14ac:dyDescent="0.25">
      <c r="C94" s="358">
        <v>115</v>
      </c>
      <c r="D94" s="300" t="s">
        <v>40</v>
      </c>
      <c r="E94" s="299">
        <v>84932</v>
      </c>
      <c r="F94" s="300" t="s">
        <v>553</v>
      </c>
      <c r="G94" s="300" t="s">
        <v>554</v>
      </c>
      <c r="H94" s="301">
        <v>44620</v>
      </c>
      <c r="I94" s="300" t="s">
        <v>19</v>
      </c>
      <c r="J94" s="300" t="s">
        <v>555</v>
      </c>
      <c r="K94" s="300" t="s">
        <v>556</v>
      </c>
      <c r="L94" s="299">
        <v>0</v>
      </c>
      <c r="M94" s="301">
        <v>44613</v>
      </c>
      <c r="N94" s="302">
        <v>540</v>
      </c>
      <c r="O94" s="302">
        <v>118.8</v>
      </c>
      <c r="P94" s="302">
        <v>658.8</v>
      </c>
      <c r="Q94" s="299">
        <v>63618</v>
      </c>
      <c r="R94" s="21">
        <v>26.135999999999999</v>
      </c>
      <c r="S94" s="294">
        <v>10</v>
      </c>
      <c r="T94">
        <v>5</v>
      </c>
      <c r="U94">
        <v>2022</v>
      </c>
      <c r="V94" s="13">
        <f>DATE(U94,T94,S94)</f>
        <v>44691</v>
      </c>
      <c r="W94" s="148">
        <f>+V94-M94</f>
        <v>78</v>
      </c>
      <c r="X94" s="286">
        <f>IF(W94&lt;65,60,75)</f>
        <v>75</v>
      </c>
      <c r="Y94" s="148">
        <f>+X94-W94</f>
        <v>-3</v>
      </c>
      <c r="Z94" s="288"/>
      <c r="AA94" s="287"/>
    </row>
    <row r="95" spans="3:27" x14ac:dyDescent="0.25">
      <c r="C95" s="358">
        <v>116</v>
      </c>
      <c r="D95" s="300" t="s">
        <v>40</v>
      </c>
      <c r="E95" s="299">
        <v>84933</v>
      </c>
      <c r="F95" s="300" t="s">
        <v>557</v>
      </c>
      <c r="G95" s="300" t="s">
        <v>558</v>
      </c>
      <c r="H95" s="301">
        <v>44620</v>
      </c>
      <c r="I95" s="300" t="s">
        <v>19</v>
      </c>
      <c r="J95" s="300" t="s">
        <v>559</v>
      </c>
      <c r="K95" s="300" t="s">
        <v>560</v>
      </c>
      <c r="L95" s="299">
        <v>0</v>
      </c>
      <c r="M95" s="301">
        <v>44613</v>
      </c>
      <c r="N95" s="302">
        <v>60</v>
      </c>
      <c r="O95" s="302">
        <v>13.2</v>
      </c>
      <c r="P95" s="302">
        <v>73.2</v>
      </c>
      <c r="Q95" s="299">
        <v>63618</v>
      </c>
      <c r="R95" s="21">
        <v>2.9039999999999999</v>
      </c>
      <c r="S95" s="294">
        <v>10</v>
      </c>
      <c r="T95">
        <v>5</v>
      </c>
      <c r="U95">
        <v>2022</v>
      </c>
      <c r="V95" s="13">
        <f>DATE(U95,T95,S95)</f>
        <v>44691</v>
      </c>
      <c r="W95" s="148">
        <f>+V95-M95</f>
        <v>78</v>
      </c>
      <c r="X95" s="286">
        <f>IF(W95&lt;65,60,75)</f>
        <v>75</v>
      </c>
      <c r="Y95" s="148">
        <f>+X95-W95</f>
        <v>-3</v>
      </c>
      <c r="Z95" s="288"/>
      <c r="AA95" s="287"/>
    </row>
    <row r="96" spans="3:27" x14ac:dyDescent="0.25">
      <c r="C96" s="358">
        <v>117</v>
      </c>
      <c r="D96" s="300" t="s">
        <v>21</v>
      </c>
      <c r="E96" s="299">
        <v>84934</v>
      </c>
      <c r="F96" s="300" t="s">
        <v>157</v>
      </c>
      <c r="G96" s="300" t="s">
        <v>158</v>
      </c>
      <c r="H96" s="301">
        <v>44620</v>
      </c>
      <c r="I96" s="300" t="s">
        <v>19</v>
      </c>
      <c r="J96" s="300" t="s">
        <v>159</v>
      </c>
      <c r="K96" s="300" t="s">
        <v>160</v>
      </c>
      <c r="L96" s="299">
        <v>0</v>
      </c>
      <c r="M96" s="301">
        <v>44592</v>
      </c>
      <c r="N96" s="302">
        <v>232.5</v>
      </c>
      <c r="O96" s="302">
        <v>23.25</v>
      </c>
      <c r="P96" s="302">
        <v>255.75</v>
      </c>
      <c r="Q96" s="299">
        <v>65098</v>
      </c>
      <c r="R96" s="21">
        <f>IF(L96=0,O96*22%,"")</f>
        <v>5.1150000000000002</v>
      </c>
      <c r="S96" s="294">
        <v>6</v>
      </c>
      <c r="T96">
        <v>4</v>
      </c>
      <c r="U96">
        <v>2022</v>
      </c>
      <c r="V96" s="13">
        <f>DATE(U96,T96,S96)</f>
        <v>44657</v>
      </c>
      <c r="W96" s="148">
        <f>+V96-M96</f>
        <v>65</v>
      </c>
      <c r="X96" s="286">
        <f>IF(W96&lt;65,60,75)</f>
        <v>75</v>
      </c>
      <c r="Y96" s="148">
        <f>+X96-W96</f>
        <v>10</v>
      </c>
      <c r="Z96" s="288"/>
      <c r="AA96" s="287"/>
    </row>
    <row r="97" spans="3:27" x14ac:dyDescent="0.25">
      <c r="C97" s="358">
        <v>118</v>
      </c>
      <c r="D97" s="300" t="s">
        <v>21</v>
      </c>
      <c r="E97" s="299">
        <v>84935</v>
      </c>
      <c r="F97" s="300" t="s">
        <v>161</v>
      </c>
      <c r="G97" s="300" t="s">
        <v>154</v>
      </c>
      <c r="H97" s="301">
        <v>44620</v>
      </c>
      <c r="I97" s="300" t="s">
        <v>19</v>
      </c>
      <c r="J97" s="300" t="s">
        <v>162</v>
      </c>
      <c r="K97" s="300" t="s">
        <v>163</v>
      </c>
      <c r="L97" s="299">
        <v>0</v>
      </c>
      <c r="M97" s="301">
        <v>44592</v>
      </c>
      <c r="N97" s="302">
        <v>18139.8</v>
      </c>
      <c r="O97" s="302">
        <v>1813.98</v>
      </c>
      <c r="P97" s="302">
        <v>19953.78</v>
      </c>
      <c r="Q97" s="299">
        <v>65098</v>
      </c>
      <c r="R97" s="21">
        <f>IF(L97=0,O97*22%,"")</f>
        <v>399.07560000000001</v>
      </c>
      <c r="S97" s="294">
        <v>6</v>
      </c>
      <c r="T97">
        <v>4</v>
      </c>
      <c r="U97">
        <v>2022</v>
      </c>
      <c r="V97" s="13">
        <f>DATE(U97,T97,S97)</f>
        <v>44657</v>
      </c>
      <c r="W97" s="148">
        <f>+V97-M97</f>
        <v>65</v>
      </c>
      <c r="X97" s="286">
        <f>IF(W97&lt;65,60,75)</f>
        <v>75</v>
      </c>
      <c r="Y97" s="148">
        <f>+X97-W97</f>
        <v>10</v>
      </c>
      <c r="Z97" s="288"/>
      <c r="AA97" s="287"/>
    </row>
    <row r="98" spans="3:27" x14ac:dyDescent="0.25">
      <c r="C98" s="358">
        <v>119</v>
      </c>
      <c r="D98" s="300" t="s">
        <v>24</v>
      </c>
      <c r="E98" s="299">
        <v>84936</v>
      </c>
      <c r="F98" s="300" t="s">
        <v>394</v>
      </c>
      <c r="G98" s="300" t="s">
        <v>292</v>
      </c>
      <c r="H98" s="301">
        <v>44620</v>
      </c>
      <c r="I98" s="300" t="s">
        <v>19</v>
      </c>
      <c r="J98" s="300" t="s">
        <v>395</v>
      </c>
      <c r="K98" s="300" t="s">
        <v>396</v>
      </c>
      <c r="L98" s="299">
        <v>0</v>
      </c>
      <c r="M98" s="301">
        <v>44620</v>
      </c>
      <c r="N98" s="302">
        <v>726.68</v>
      </c>
      <c r="O98" s="302">
        <v>159.87</v>
      </c>
      <c r="P98" s="302">
        <v>886.55</v>
      </c>
      <c r="Q98" s="299">
        <v>64936</v>
      </c>
      <c r="R98" s="21">
        <f>IF(L98=0,O98*22%,"")</f>
        <v>35.171399999999998</v>
      </c>
      <c r="S98" s="294">
        <v>10</v>
      </c>
      <c r="T98">
        <v>5</v>
      </c>
      <c r="U98">
        <v>2022</v>
      </c>
      <c r="V98" s="13">
        <f>DATE(U98,T98,S98)</f>
        <v>44691</v>
      </c>
      <c r="W98" s="148">
        <f>+V98-M98</f>
        <v>71</v>
      </c>
      <c r="X98" s="286">
        <v>60</v>
      </c>
      <c r="Y98" s="148">
        <f>+X98-W98</f>
        <v>-11</v>
      </c>
      <c r="Z98" s="288"/>
      <c r="AA98" s="287"/>
    </row>
    <row r="99" spans="3:27" x14ac:dyDescent="0.25">
      <c r="C99" s="358">
        <v>121</v>
      </c>
      <c r="D99" s="300" t="s">
        <v>66</v>
      </c>
      <c r="E99" s="299">
        <v>84938</v>
      </c>
      <c r="F99" s="300" t="s">
        <v>384</v>
      </c>
      <c r="G99" s="300" t="s">
        <v>385</v>
      </c>
      <c r="H99" s="301">
        <v>44620</v>
      </c>
      <c r="I99" s="300" t="s">
        <v>19</v>
      </c>
      <c r="J99" s="300" t="s">
        <v>386</v>
      </c>
      <c r="K99" s="300" t="s">
        <v>387</v>
      </c>
      <c r="L99" s="299">
        <v>0</v>
      </c>
      <c r="M99" s="301">
        <v>44617</v>
      </c>
      <c r="N99" s="302">
        <v>122.5</v>
      </c>
      <c r="O99" s="302">
        <v>26.95</v>
      </c>
      <c r="P99" s="302">
        <v>149.44999999999999</v>
      </c>
      <c r="Q99" s="299">
        <v>3343</v>
      </c>
      <c r="R99" s="21">
        <f>IF(L99=0,O99*22%,"")</f>
        <v>5.9290000000000003</v>
      </c>
      <c r="S99" s="294">
        <v>10</v>
      </c>
      <c r="T99">
        <v>5</v>
      </c>
      <c r="U99">
        <v>2022</v>
      </c>
      <c r="V99" s="13">
        <f>DATE(U99,T99,S99)</f>
        <v>44691</v>
      </c>
      <c r="W99" s="148">
        <f>+V99-M99</f>
        <v>74</v>
      </c>
      <c r="X99" s="286">
        <f>IF(W99&lt;65,60,75)</f>
        <v>75</v>
      </c>
      <c r="Y99" s="148">
        <f>+X99-W99</f>
        <v>1</v>
      </c>
      <c r="Z99" s="288"/>
      <c r="AA99" s="287"/>
    </row>
    <row r="100" spans="3:27" x14ac:dyDescent="0.25">
      <c r="C100" s="358">
        <v>122</v>
      </c>
      <c r="D100" s="300" t="s">
        <v>86</v>
      </c>
      <c r="E100" s="299">
        <v>84939</v>
      </c>
      <c r="F100" s="300" t="s">
        <v>404</v>
      </c>
      <c r="G100" s="300" t="s">
        <v>405</v>
      </c>
      <c r="H100" s="301">
        <v>44620</v>
      </c>
      <c r="I100" s="300" t="s">
        <v>19</v>
      </c>
      <c r="J100" s="300" t="s">
        <v>406</v>
      </c>
      <c r="K100" s="300" t="s">
        <v>407</v>
      </c>
      <c r="L100" s="299">
        <v>0</v>
      </c>
      <c r="M100" s="301">
        <v>44616</v>
      </c>
      <c r="N100" s="302">
        <v>237</v>
      </c>
      <c r="O100" s="302">
        <v>52.14</v>
      </c>
      <c r="P100" s="302">
        <v>289.14</v>
      </c>
      <c r="Q100" s="299">
        <v>63431</v>
      </c>
      <c r="R100" s="21">
        <f>IF(L100=0,O100*22%,"")</f>
        <v>11.470800000000001</v>
      </c>
      <c r="S100" s="294">
        <v>10</v>
      </c>
      <c r="T100">
        <v>5</v>
      </c>
      <c r="U100">
        <v>2022</v>
      </c>
      <c r="V100" s="13">
        <f>DATE(U100,T100,S100)</f>
        <v>44691</v>
      </c>
      <c r="W100" s="148">
        <f>+V100-M100</f>
        <v>75</v>
      </c>
      <c r="X100" s="286">
        <f>IF(W100&lt;65,60,75)</f>
        <v>75</v>
      </c>
      <c r="Y100" s="148">
        <f>+X100-W100</f>
        <v>0</v>
      </c>
      <c r="Z100" s="288"/>
      <c r="AA100" s="287"/>
    </row>
    <row r="101" spans="3:27" x14ac:dyDescent="0.25">
      <c r="C101" s="358">
        <v>123</v>
      </c>
      <c r="D101" s="300" t="s">
        <v>40</v>
      </c>
      <c r="E101" s="299">
        <v>84940</v>
      </c>
      <c r="F101" s="300" t="s">
        <v>561</v>
      </c>
      <c r="G101" s="300" t="s">
        <v>562</v>
      </c>
      <c r="H101" s="301">
        <v>44620</v>
      </c>
      <c r="I101" s="300" t="s">
        <v>19</v>
      </c>
      <c r="J101" s="300" t="s">
        <v>563</v>
      </c>
      <c r="K101" s="300" t="s">
        <v>564</v>
      </c>
      <c r="L101" s="299">
        <v>0</v>
      </c>
      <c r="M101" s="301">
        <v>44617</v>
      </c>
      <c r="N101" s="302">
        <v>624</v>
      </c>
      <c r="O101" s="302">
        <v>137.28</v>
      </c>
      <c r="P101" s="302">
        <v>761.28</v>
      </c>
      <c r="Q101" s="299">
        <v>63618</v>
      </c>
      <c r="R101" s="21">
        <v>30.201599999999999</v>
      </c>
      <c r="S101" s="294">
        <v>10</v>
      </c>
      <c r="T101">
        <v>5</v>
      </c>
      <c r="U101">
        <v>2022</v>
      </c>
      <c r="V101" s="13">
        <f>DATE(U101,T101,S101)</f>
        <v>44691</v>
      </c>
      <c r="W101" s="148">
        <f>+V101-M101</f>
        <v>74</v>
      </c>
      <c r="X101" s="286">
        <f>IF(W101&lt;65,60,75)</f>
        <v>75</v>
      </c>
      <c r="Y101" s="148">
        <f>+X101-W101</f>
        <v>1</v>
      </c>
      <c r="Z101" s="288"/>
      <c r="AA101" s="287"/>
    </row>
    <row r="102" spans="3:27" x14ac:dyDescent="0.25">
      <c r="C102" s="358">
        <v>124</v>
      </c>
      <c r="D102" s="300" t="s">
        <v>34</v>
      </c>
      <c r="E102" s="299">
        <v>84941</v>
      </c>
      <c r="F102" s="300" t="s">
        <v>424</v>
      </c>
      <c r="G102" s="300" t="s">
        <v>425</v>
      </c>
      <c r="H102" s="301">
        <v>44620</v>
      </c>
      <c r="I102" s="300" t="s">
        <v>19</v>
      </c>
      <c r="J102" s="300" t="s">
        <v>426</v>
      </c>
      <c r="K102" s="300" t="s">
        <v>427</v>
      </c>
      <c r="L102" s="299">
        <v>0</v>
      </c>
      <c r="M102" s="301">
        <v>44617</v>
      </c>
      <c r="N102" s="302">
        <v>348.27</v>
      </c>
      <c r="O102" s="302">
        <v>76.62</v>
      </c>
      <c r="P102" s="302">
        <v>424.89</v>
      </c>
      <c r="Q102" s="299">
        <v>66491</v>
      </c>
      <c r="R102" s="21">
        <v>16.856400000000001</v>
      </c>
      <c r="S102" s="294">
        <v>10</v>
      </c>
      <c r="T102">
        <v>5</v>
      </c>
      <c r="U102">
        <v>2022</v>
      </c>
      <c r="V102" s="13">
        <f>DATE(U102,T102,S102)</f>
        <v>44691</v>
      </c>
      <c r="W102" s="148">
        <f>+V102-M102</f>
        <v>74</v>
      </c>
      <c r="X102" s="286">
        <f>IF(W102&lt;65,60,75)</f>
        <v>75</v>
      </c>
      <c r="Y102" s="148">
        <f>+X102-W102</f>
        <v>1</v>
      </c>
      <c r="Z102" s="288"/>
      <c r="AA102" s="287"/>
    </row>
    <row r="103" spans="3:27" x14ac:dyDescent="0.25">
      <c r="C103" s="358">
        <v>125</v>
      </c>
      <c r="D103" s="300" t="s">
        <v>26</v>
      </c>
      <c r="E103" s="299">
        <v>84942</v>
      </c>
      <c r="F103" s="300" t="s">
        <v>401</v>
      </c>
      <c r="G103" s="300" t="s">
        <v>99</v>
      </c>
      <c r="H103" s="301">
        <v>44620</v>
      </c>
      <c r="I103" s="300" t="s">
        <v>19</v>
      </c>
      <c r="J103" s="300" t="s">
        <v>402</v>
      </c>
      <c r="K103" s="300" t="s">
        <v>403</v>
      </c>
      <c r="L103" s="299">
        <v>0</v>
      </c>
      <c r="M103" s="301">
        <v>44612</v>
      </c>
      <c r="N103" s="302">
        <v>224</v>
      </c>
      <c r="O103" s="302">
        <v>49.28</v>
      </c>
      <c r="P103" s="302">
        <v>273.27999999999997</v>
      </c>
      <c r="Q103" s="299">
        <v>63667</v>
      </c>
      <c r="R103" s="21">
        <f>IF(L103=0,O103*22%,"")</f>
        <v>10.8416</v>
      </c>
      <c r="S103" s="294">
        <v>10</v>
      </c>
      <c r="T103">
        <v>5</v>
      </c>
      <c r="U103">
        <v>2022</v>
      </c>
      <c r="V103" s="13">
        <f>DATE(U103,T103,S103)</f>
        <v>44691</v>
      </c>
      <c r="W103" s="148">
        <f>+V103-M103</f>
        <v>79</v>
      </c>
      <c r="X103" s="286">
        <f>IF(W103&lt;65,60,75)</f>
        <v>75</v>
      </c>
      <c r="Y103" s="148">
        <f>+X103-W103</f>
        <v>-4</v>
      </c>
      <c r="Z103" s="288"/>
      <c r="AA103" s="287"/>
    </row>
    <row r="104" spans="3:27" x14ac:dyDescent="0.25">
      <c r="C104" s="358">
        <v>126</v>
      </c>
      <c r="D104" s="300" t="s">
        <v>40</v>
      </c>
      <c r="E104" s="299">
        <v>84943</v>
      </c>
      <c r="F104" s="300" t="s">
        <v>565</v>
      </c>
      <c r="G104" s="300" t="s">
        <v>566</v>
      </c>
      <c r="H104" s="301">
        <v>44620</v>
      </c>
      <c r="I104" s="300" t="s">
        <v>19</v>
      </c>
      <c r="J104" s="300" t="s">
        <v>567</v>
      </c>
      <c r="K104" s="300" t="s">
        <v>568</v>
      </c>
      <c r="L104" s="299">
        <v>0</v>
      </c>
      <c r="M104" s="301">
        <v>44613</v>
      </c>
      <c r="N104" s="302">
        <v>48</v>
      </c>
      <c r="O104" s="302">
        <v>10.56</v>
      </c>
      <c r="P104" s="302">
        <v>58.56</v>
      </c>
      <c r="Q104" s="299">
        <v>63618</v>
      </c>
      <c r="R104" s="21">
        <v>2.3231999999999999</v>
      </c>
      <c r="S104" s="294">
        <v>10</v>
      </c>
      <c r="T104">
        <v>5</v>
      </c>
      <c r="U104">
        <v>2022</v>
      </c>
      <c r="V104" s="13">
        <f>DATE(U104,T104,S104)</f>
        <v>44691</v>
      </c>
      <c r="W104" s="148">
        <f>+V104-M104</f>
        <v>78</v>
      </c>
      <c r="X104" s="286">
        <f>IF(W104&lt;65,60,75)</f>
        <v>75</v>
      </c>
      <c r="Y104" s="148">
        <f>+X104-W104</f>
        <v>-3</v>
      </c>
      <c r="Z104" s="288"/>
      <c r="AA104" s="287"/>
    </row>
    <row r="105" spans="3:27" x14ac:dyDescent="0.25">
      <c r="C105" s="358">
        <v>127</v>
      </c>
      <c r="D105" s="300" t="s">
        <v>40</v>
      </c>
      <c r="E105" s="299">
        <v>84944</v>
      </c>
      <c r="F105" s="300" t="s">
        <v>569</v>
      </c>
      <c r="G105" s="300" t="s">
        <v>570</v>
      </c>
      <c r="H105" s="301">
        <v>44620</v>
      </c>
      <c r="I105" s="300" t="s">
        <v>19</v>
      </c>
      <c r="J105" s="300" t="s">
        <v>571</v>
      </c>
      <c r="K105" s="300" t="s">
        <v>572</v>
      </c>
      <c r="L105" s="299">
        <v>0</v>
      </c>
      <c r="M105" s="301">
        <v>44613</v>
      </c>
      <c r="N105" s="302">
        <v>1207.5</v>
      </c>
      <c r="O105" s="302">
        <v>265.64999999999998</v>
      </c>
      <c r="P105" s="302">
        <v>1473.15</v>
      </c>
      <c r="Q105" s="299">
        <v>63618</v>
      </c>
      <c r="R105" s="21">
        <v>58.442999999999998</v>
      </c>
      <c r="S105" s="294">
        <v>10</v>
      </c>
      <c r="T105">
        <v>5</v>
      </c>
      <c r="U105">
        <v>2022</v>
      </c>
      <c r="V105" s="13">
        <f>DATE(U105,T105,S105)</f>
        <v>44691</v>
      </c>
      <c r="W105" s="148">
        <f>+V105-M105</f>
        <v>78</v>
      </c>
      <c r="X105" s="286">
        <f>IF(W105&lt;65,60,75)</f>
        <v>75</v>
      </c>
      <c r="Y105" s="148">
        <f>+X105-W105</f>
        <v>-3</v>
      </c>
      <c r="Z105" s="288"/>
      <c r="AA105" s="287"/>
    </row>
    <row r="106" spans="3:27" x14ac:dyDescent="0.25">
      <c r="C106" s="358">
        <v>128</v>
      </c>
      <c r="D106" s="300" t="s">
        <v>35</v>
      </c>
      <c r="E106" s="299">
        <v>84945</v>
      </c>
      <c r="F106" s="300" t="s">
        <v>437</v>
      </c>
      <c r="G106" s="300" t="s">
        <v>438</v>
      </c>
      <c r="H106" s="301">
        <v>44620</v>
      </c>
      <c r="I106" s="300" t="s">
        <v>19</v>
      </c>
      <c r="J106" s="300" t="s">
        <v>439</v>
      </c>
      <c r="K106" s="300" t="s">
        <v>440</v>
      </c>
      <c r="L106" s="299">
        <v>0</v>
      </c>
      <c r="M106" s="301">
        <v>44610</v>
      </c>
      <c r="N106" s="302">
        <v>99.2</v>
      </c>
      <c r="O106" s="302">
        <v>21.82</v>
      </c>
      <c r="P106" s="302">
        <v>121.02</v>
      </c>
      <c r="Q106" s="299">
        <v>63886</v>
      </c>
      <c r="R106" s="21">
        <f>IF(L106=0,O106*22%,"")</f>
        <v>4.8003999999999998</v>
      </c>
      <c r="S106" s="294">
        <v>10</v>
      </c>
      <c r="T106">
        <v>5</v>
      </c>
      <c r="U106">
        <v>2022</v>
      </c>
      <c r="V106" s="13">
        <f>DATE(U106,T106,S106)</f>
        <v>44691</v>
      </c>
      <c r="W106" s="148">
        <f>+V106-M106</f>
        <v>81</v>
      </c>
      <c r="X106" s="286">
        <f>IF(W106&lt;65,60,75)</f>
        <v>75</v>
      </c>
      <c r="Y106" s="148">
        <f>+X106-W106</f>
        <v>-6</v>
      </c>
      <c r="Z106" s="288"/>
      <c r="AA106" s="287"/>
    </row>
    <row r="107" spans="3:27" x14ac:dyDescent="0.25">
      <c r="C107" s="358">
        <v>129</v>
      </c>
      <c r="D107" s="300" t="s">
        <v>35</v>
      </c>
      <c r="E107" s="299">
        <v>84946</v>
      </c>
      <c r="F107" s="300" t="s">
        <v>441</v>
      </c>
      <c r="G107" s="300" t="s">
        <v>442</v>
      </c>
      <c r="H107" s="301">
        <v>44620</v>
      </c>
      <c r="I107" s="300" t="s">
        <v>19</v>
      </c>
      <c r="J107" s="300" t="s">
        <v>443</v>
      </c>
      <c r="K107" s="300" t="s">
        <v>444</v>
      </c>
      <c r="L107" s="299">
        <v>0</v>
      </c>
      <c r="M107" s="301">
        <v>44610</v>
      </c>
      <c r="N107" s="302">
        <v>99.84</v>
      </c>
      <c r="O107" s="302">
        <v>21.96</v>
      </c>
      <c r="P107" s="302">
        <v>121.8</v>
      </c>
      <c r="Q107" s="299">
        <v>63886</v>
      </c>
      <c r="R107" s="21">
        <f>IF(L107=0,O107*22%,"")</f>
        <v>4.8311999999999999</v>
      </c>
      <c r="S107" s="294">
        <v>10</v>
      </c>
      <c r="T107">
        <v>5</v>
      </c>
      <c r="U107">
        <v>2022</v>
      </c>
      <c r="V107" s="13">
        <f>DATE(U107,T107,S107)</f>
        <v>44691</v>
      </c>
      <c r="W107" s="148">
        <f>+V107-M107</f>
        <v>81</v>
      </c>
      <c r="X107" s="286">
        <f>IF(W107&lt;65,60,75)</f>
        <v>75</v>
      </c>
      <c r="Y107" s="148">
        <f>+X107-W107</f>
        <v>-6</v>
      </c>
      <c r="Z107" s="288"/>
      <c r="AA107" s="287"/>
    </row>
    <row r="108" spans="3:27" x14ac:dyDescent="0.25">
      <c r="C108" s="358">
        <v>132</v>
      </c>
      <c r="D108" s="300" t="s">
        <v>20</v>
      </c>
      <c r="E108" s="299">
        <v>85221</v>
      </c>
      <c r="F108" s="300" t="s">
        <v>164</v>
      </c>
      <c r="G108" s="300" t="s">
        <v>90</v>
      </c>
      <c r="H108" s="301">
        <v>44630</v>
      </c>
      <c r="I108" s="300" t="s">
        <v>19</v>
      </c>
      <c r="J108" s="300" t="s">
        <v>165</v>
      </c>
      <c r="K108" s="300" t="s">
        <v>166</v>
      </c>
      <c r="L108" s="299">
        <v>0</v>
      </c>
      <c r="M108" s="301">
        <v>44623</v>
      </c>
      <c r="N108" s="302">
        <v>1382.13</v>
      </c>
      <c r="O108" s="302">
        <v>55.29</v>
      </c>
      <c r="P108" s="302">
        <v>1437.42</v>
      </c>
      <c r="Q108" s="299">
        <v>9386</v>
      </c>
      <c r="R108" s="21">
        <f>IF(L108=0,O108*22%,"")</f>
        <v>12.1638</v>
      </c>
      <c r="S108" s="294">
        <v>6</v>
      </c>
      <c r="T108">
        <v>4</v>
      </c>
      <c r="U108">
        <v>2022</v>
      </c>
      <c r="V108" s="13">
        <f>DATE(U108,T108,S108)</f>
        <v>44657</v>
      </c>
      <c r="W108" s="148">
        <f>+V108-M108</f>
        <v>34</v>
      </c>
      <c r="X108" s="286">
        <v>30</v>
      </c>
      <c r="Y108" s="148">
        <f>+X108-W108</f>
        <v>-4</v>
      </c>
      <c r="Z108" s="288"/>
      <c r="AA108" s="287"/>
    </row>
    <row r="109" spans="3:27" x14ac:dyDescent="0.25">
      <c r="C109" s="363">
        <v>135</v>
      </c>
      <c r="D109" s="304" t="s">
        <v>127</v>
      </c>
      <c r="E109" s="303">
        <v>85284</v>
      </c>
      <c r="F109" s="304" t="s">
        <v>451</v>
      </c>
      <c r="G109" s="304" t="s">
        <v>452</v>
      </c>
      <c r="H109" s="305">
        <v>44630</v>
      </c>
      <c r="I109" s="304" t="s">
        <v>19</v>
      </c>
      <c r="J109" s="304" t="s">
        <v>453</v>
      </c>
      <c r="K109" s="304" t="s">
        <v>454</v>
      </c>
      <c r="L109" s="303">
        <v>0</v>
      </c>
      <c r="M109" s="305">
        <v>44620</v>
      </c>
      <c r="N109" s="306">
        <v>2495.7399999999998</v>
      </c>
      <c r="O109" s="306">
        <v>549.05999999999995</v>
      </c>
      <c r="P109" s="306">
        <v>3044.8</v>
      </c>
      <c r="Q109" s="303">
        <v>66671</v>
      </c>
      <c r="R109" s="21">
        <f>IF(L109=0,O109*22%,"")</f>
        <v>120.79319999999998</v>
      </c>
      <c r="S109" s="294">
        <v>10</v>
      </c>
      <c r="T109">
        <v>5</v>
      </c>
      <c r="U109">
        <v>2022</v>
      </c>
      <c r="V109" s="13">
        <f>DATE(U109,T109,S109)</f>
        <v>44691</v>
      </c>
      <c r="W109" s="148">
        <f>+V109-M109</f>
        <v>71</v>
      </c>
      <c r="X109" s="286">
        <f>IF(W109&lt;65,60,75)</f>
        <v>75</v>
      </c>
      <c r="Y109" s="148">
        <f>+X109-W109</f>
        <v>4</v>
      </c>
      <c r="Z109" s="288"/>
      <c r="AA109" s="287"/>
    </row>
    <row r="110" spans="3:27" x14ac:dyDescent="0.25">
      <c r="C110" s="363">
        <v>137</v>
      </c>
      <c r="D110" s="304" t="s">
        <v>57</v>
      </c>
      <c r="E110" s="303">
        <v>85292</v>
      </c>
      <c r="F110" s="304" t="s">
        <v>302</v>
      </c>
      <c r="G110" s="304" t="s">
        <v>58</v>
      </c>
      <c r="H110" s="305">
        <v>44630</v>
      </c>
      <c r="I110" s="304" t="s">
        <v>19</v>
      </c>
      <c r="J110" s="304" t="s">
        <v>303</v>
      </c>
      <c r="K110" s="304" t="s">
        <v>304</v>
      </c>
      <c r="L110" s="303">
        <v>0</v>
      </c>
      <c r="M110" s="305">
        <v>44623</v>
      </c>
      <c r="N110" s="306">
        <v>676.44</v>
      </c>
      <c r="O110" s="306">
        <v>67.64</v>
      </c>
      <c r="P110" s="306">
        <v>744.08</v>
      </c>
      <c r="Q110" s="303">
        <v>65940</v>
      </c>
      <c r="R110" s="21">
        <f>IF(L110=0,O110*22%,"")</f>
        <v>14.880800000000001</v>
      </c>
      <c r="S110" s="294">
        <v>20</v>
      </c>
      <c r="T110">
        <v>4</v>
      </c>
      <c r="U110">
        <v>2022</v>
      </c>
      <c r="V110" s="13">
        <f>DATE(U110,T110,S110)</f>
        <v>44671</v>
      </c>
      <c r="W110" s="148">
        <f>+V110-M110</f>
        <v>48</v>
      </c>
      <c r="X110" s="286">
        <v>30</v>
      </c>
      <c r="Y110" s="148">
        <f>+X110-W110</f>
        <v>-18</v>
      </c>
      <c r="Z110" s="288"/>
      <c r="AA110" s="287"/>
    </row>
    <row r="111" spans="3:27" x14ac:dyDescent="0.25">
      <c r="C111" s="363">
        <v>138</v>
      </c>
      <c r="D111" s="304" t="s">
        <v>69</v>
      </c>
      <c r="E111" s="303">
        <v>85294</v>
      </c>
      <c r="F111" s="304" t="s">
        <v>773</v>
      </c>
      <c r="G111" s="304" t="s">
        <v>774</v>
      </c>
      <c r="H111" s="305">
        <v>44630</v>
      </c>
      <c r="I111" s="304" t="s">
        <v>19</v>
      </c>
      <c r="J111" s="304" t="s">
        <v>775</v>
      </c>
      <c r="K111" s="304" t="s">
        <v>776</v>
      </c>
      <c r="L111" s="303">
        <v>0</v>
      </c>
      <c r="M111" s="305">
        <v>44630</v>
      </c>
      <c r="N111" s="306">
        <v>562.5</v>
      </c>
      <c r="O111" s="306">
        <v>123.75</v>
      </c>
      <c r="P111" s="306">
        <v>686.25</v>
      </c>
      <c r="Q111" s="303">
        <v>65384</v>
      </c>
      <c r="R111" s="21">
        <f>IF(L111=0,O111*22%,"")</f>
        <v>27.225000000000001</v>
      </c>
      <c r="S111" s="294">
        <v>10</v>
      </c>
      <c r="T111">
        <v>6</v>
      </c>
      <c r="U111">
        <v>2022</v>
      </c>
      <c r="V111" s="13">
        <f>DATE(U111,T111,S111)</f>
        <v>44722</v>
      </c>
      <c r="W111" s="148">
        <f>+V111-M111</f>
        <v>92</v>
      </c>
      <c r="X111" s="286">
        <v>90</v>
      </c>
      <c r="Y111" s="148">
        <f>+X111-W111</f>
        <v>-2</v>
      </c>
      <c r="Z111" s="288"/>
      <c r="AA111" s="287"/>
    </row>
    <row r="112" spans="3:27" x14ac:dyDescent="0.25">
      <c r="C112" s="363">
        <v>139</v>
      </c>
      <c r="D112" s="304" t="s">
        <v>40</v>
      </c>
      <c r="E112" s="303">
        <v>85295</v>
      </c>
      <c r="F112" s="304" t="s">
        <v>786</v>
      </c>
      <c r="G112" s="304" t="s">
        <v>89</v>
      </c>
      <c r="H112" s="305">
        <v>44630</v>
      </c>
      <c r="I112" s="304" t="s">
        <v>19</v>
      </c>
      <c r="J112" s="304" t="s">
        <v>787</v>
      </c>
      <c r="K112" s="304" t="s">
        <v>788</v>
      </c>
      <c r="L112" s="303">
        <v>0</v>
      </c>
      <c r="M112" s="305">
        <v>44623</v>
      </c>
      <c r="N112" s="306">
        <v>256</v>
      </c>
      <c r="O112" s="306">
        <v>56.32</v>
      </c>
      <c r="P112" s="306">
        <v>312.32</v>
      </c>
      <c r="Q112" s="303">
        <v>63618</v>
      </c>
      <c r="R112" s="21">
        <v>12.3904</v>
      </c>
      <c r="S112" s="294">
        <v>10</v>
      </c>
      <c r="T112">
        <v>6</v>
      </c>
      <c r="U112">
        <v>2022</v>
      </c>
      <c r="V112" s="13">
        <f>DATE(U112,T112,S112)</f>
        <v>44722</v>
      </c>
      <c r="W112" s="148">
        <f>+V112-M112</f>
        <v>99</v>
      </c>
      <c r="X112" s="286">
        <v>75</v>
      </c>
      <c r="Y112" s="148">
        <f>+X112-W112</f>
        <v>-24</v>
      </c>
      <c r="Z112" s="288"/>
      <c r="AA112" s="287"/>
    </row>
    <row r="113" spans="3:27" x14ac:dyDescent="0.25">
      <c r="C113" s="363">
        <v>140</v>
      </c>
      <c r="D113" s="304" t="s">
        <v>40</v>
      </c>
      <c r="E113" s="303">
        <v>85296</v>
      </c>
      <c r="F113" s="304" t="s">
        <v>789</v>
      </c>
      <c r="G113" s="304" t="s">
        <v>790</v>
      </c>
      <c r="H113" s="305">
        <v>44630</v>
      </c>
      <c r="I113" s="304" t="s">
        <v>19</v>
      </c>
      <c r="J113" s="304" t="s">
        <v>791</v>
      </c>
      <c r="K113" s="304" t="s">
        <v>792</v>
      </c>
      <c r="L113" s="303">
        <v>0</v>
      </c>
      <c r="M113" s="305">
        <v>44623</v>
      </c>
      <c r="N113" s="306">
        <v>165</v>
      </c>
      <c r="O113" s="306">
        <v>36.299999999999997</v>
      </c>
      <c r="P113" s="306">
        <v>201.3</v>
      </c>
      <c r="Q113" s="303">
        <v>63618</v>
      </c>
      <c r="R113" s="21">
        <v>7.9859999999999998</v>
      </c>
      <c r="S113" s="294">
        <v>10</v>
      </c>
      <c r="T113">
        <v>6</v>
      </c>
      <c r="U113">
        <v>2022</v>
      </c>
      <c r="V113" s="13">
        <f>DATE(U113,T113,S113)</f>
        <v>44722</v>
      </c>
      <c r="W113" s="148">
        <f>+V113-M113</f>
        <v>99</v>
      </c>
      <c r="X113" s="286">
        <v>75</v>
      </c>
      <c r="Y113" s="148">
        <f>+X113-W113</f>
        <v>-24</v>
      </c>
      <c r="Z113" s="288"/>
      <c r="AA113" s="287"/>
    </row>
    <row r="114" spans="3:27" x14ac:dyDescent="0.25">
      <c r="C114" s="363">
        <v>141</v>
      </c>
      <c r="D114" s="304" t="s">
        <v>40</v>
      </c>
      <c r="E114" s="303">
        <v>85297</v>
      </c>
      <c r="F114" s="304" t="s">
        <v>793</v>
      </c>
      <c r="G114" s="304" t="s">
        <v>558</v>
      </c>
      <c r="H114" s="305">
        <v>44630</v>
      </c>
      <c r="I114" s="304" t="s">
        <v>19</v>
      </c>
      <c r="J114" s="304" t="s">
        <v>794</v>
      </c>
      <c r="K114" s="304" t="s">
        <v>795</v>
      </c>
      <c r="L114" s="303">
        <v>0</v>
      </c>
      <c r="M114" s="305">
        <v>44621</v>
      </c>
      <c r="N114" s="306">
        <v>60</v>
      </c>
      <c r="O114" s="306">
        <v>13.2</v>
      </c>
      <c r="P114" s="306">
        <v>73.2</v>
      </c>
      <c r="Q114" s="303">
        <v>63618</v>
      </c>
      <c r="R114" s="21">
        <v>2.9039999999999999</v>
      </c>
      <c r="S114" s="294">
        <v>10</v>
      </c>
      <c r="T114">
        <v>6</v>
      </c>
      <c r="U114">
        <v>2022</v>
      </c>
      <c r="V114" s="13">
        <f>DATE(U114,T114,S114)</f>
        <v>44722</v>
      </c>
      <c r="W114" s="148">
        <f>+V114-M114</f>
        <v>101</v>
      </c>
      <c r="X114" s="286">
        <v>75</v>
      </c>
      <c r="Y114" s="148">
        <f>+X114-W114</f>
        <v>-26</v>
      </c>
      <c r="Z114" s="288"/>
      <c r="AA114" s="287"/>
    </row>
    <row r="115" spans="3:27" x14ac:dyDescent="0.25">
      <c r="C115" s="363">
        <v>142</v>
      </c>
      <c r="D115" s="304" t="s">
        <v>40</v>
      </c>
      <c r="E115" s="303">
        <v>85298</v>
      </c>
      <c r="F115" s="304" t="s">
        <v>573</v>
      </c>
      <c r="G115" s="304" t="s">
        <v>89</v>
      </c>
      <c r="H115" s="305">
        <v>44630</v>
      </c>
      <c r="I115" s="304" t="s">
        <v>30</v>
      </c>
      <c r="J115" s="304" t="s">
        <v>574</v>
      </c>
      <c r="K115" s="304" t="s">
        <v>575</v>
      </c>
      <c r="L115" s="303">
        <v>0</v>
      </c>
      <c r="M115" s="305">
        <v>44620</v>
      </c>
      <c r="N115" s="306">
        <v>604</v>
      </c>
      <c r="O115" s="306">
        <v>132.88</v>
      </c>
      <c r="P115" s="306">
        <v>736.88</v>
      </c>
      <c r="Q115" s="303">
        <v>63618</v>
      </c>
      <c r="R115" s="21">
        <f>IF(L115=0,O115*22%,"")</f>
        <v>29.233599999999999</v>
      </c>
      <c r="S115" s="294">
        <v>10</v>
      </c>
      <c r="T115">
        <v>5</v>
      </c>
      <c r="U115">
        <v>2022</v>
      </c>
      <c r="V115" s="13">
        <f>DATE(U115,T115,S115)</f>
        <v>44691</v>
      </c>
      <c r="W115" s="148">
        <f>+V115-M115</f>
        <v>71</v>
      </c>
      <c r="X115" s="286">
        <f>IF(W115&lt;65,60,75)</f>
        <v>75</v>
      </c>
      <c r="Y115" s="148">
        <f>+X115-W115</f>
        <v>4</v>
      </c>
      <c r="Z115" s="288"/>
      <c r="AA115" s="287"/>
    </row>
    <row r="116" spans="3:27" x14ac:dyDescent="0.25">
      <c r="C116" s="363">
        <v>143</v>
      </c>
      <c r="D116" s="304" t="s">
        <v>40</v>
      </c>
      <c r="E116" s="303">
        <v>85299</v>
      </c>
      <c r="F116" s="304" t="s">
        <v>796</v>
      </c>
      <c r="G116" s="304" t="s">
        <v>797</v>
      </c>
      <c r="H116" s="305">
        <v>44630</v>
      </c>
      <c r="I116" s="304" t="s">
        <v>19</v>
      </c>
      <c r="J116" s="304" t="s">
        <v>798</v>
      </c>
      <c r="K116" s="304" t="s">
        <v>799</v>
      </c>
      <c r="L116" s="303">
        <v>0</v>
      </c>
      <c r="M116" s="305">
        <v>44621</v>
      </c>
      <c r="N116" s="306">
        <v>375</v>
      </c>
      <c r="O116" s="306">
        <v>82.5</v>
      </c>
      <c r="P116" s="306">
        <v>457.5</v>
      </c>
      <c r="Q116" s="303">
        <v>63618</v>
      </c>
      <c r="R116" s="21">
        <v>18.149999999999999</v>
      </c>
      <c r="S116" s="294">
        <v>10</v>
      </c>
      <c r="T116">
        <v>6</v>
      </c>
      <c r="U116">
        <v>2022</v>
      </c>
      <c r="V116" s="13">
        <f>DATE(U116,T116,S116)</f>
        <v>44722</v>
      </c>
      <c r="W116" s="148">
        <f>+V116-M116</f>
        <v>101</v>
      </c>
      <c r="X116" s="286">
        <v>75</v>
      </c>
      <c r="Y116" s="148">
        <f>+X116-W116</f>
        <v>-26</v>
      </c>
      <c r="Z116" s="288"/>
      <c r="AA116" s="287"/>
    </row>
    <row r="117" spans="3:27" x14ac:dyDescent="0.25">
      <c r="C117" s="363">
        <v>144</v>
      </c>
      <c r="D117" s="304" t="s">
        <v>40</v>
      </c>
      <c r="E117" s="303">
        <v>85300</v>
      </c>
      <c r="F117" s="304" t="s">
        <v>800</v>
      </c>
      <c r="G117" s="304" t="s">
        <v>801</v>
      </c>
      <c r="H117" s="305">
        <v>44630</v>
      </c>
      <c r="I117" s="304" t="s">
        <v>19</v>
      </c>
      <c r="J117" s="304" t="s">
        <v>802</v>
      </c>
      <c r="K117" s="304" t="s">
        <v>803</v>
      </c>
      <c r="L117" s="303">
        <v>0</v>
      </c>
      <c r="M117" s="305">
        <v>44621</v>
      </c>
      <c r="N117" s="306">
        <v>1225</v>
      </c>
      <c r="O117" s="306">
        <v>269.5</v>
      </c>
      <c r="P117" s="306">
        <v>1494.5</v>
      </c>
      <c r="Q117" s="303">
        <v>63618</v>
      </c>
      <c r="R117" s="21">
        <v>59.29</v>
      </c>
      <c r="S117" s="294">
        <v>10</v>
      </c>
      <c r="T117">
        <v>6</v>
      </c>
      <c r="U117">
        <v>2022</v>
      </c>
      <c r="V117" s="13">
        <f>DATE(U117,T117,S117)</f>
        <v>44722</v>
      </c>
      <c r="W117" s="148">
        <f>+V117-M117</f>
        <v>101</v>
      </c>
      <c r="X117" s="286">
        <v>75</v>
      </c>
      <c r="Y117" s="148">
        <f>+X117-W117</f>
        <v>-26</v>
      </c>
      <c r="Z117" s="288"/>
      <c r="AA117" s="287"/>
    </row>
    <row r="118" spans="3:27" x14ac:dyDescent="0.25">
      <c r="C118" s="363">
        <v>145</v>
      </c>
      <c r="D118" s="304" t="s">
        <v>40</v>
      </c>
      <c r="E118" s="303">
        <v>85301</v>
      </c>
      <c r="F118" s="304" t="s">
        <v>804</v>
      </c>
      <c r="G118" s="304" t="s">
        <v>805</v>
      </c>
      <c r="H118" s="305">
        <v>44630</v>
      </c>
      <c r="I118" s="304" t="s">
        <v>19</v>
      </c>
      <c r="J118" s="304" t="s">
        <v>806</v>
      </c>
      <c r="K118" s="304" t="s">
        <v>807</v>
      </c>
      <c r="L118" s="303">
        <v>0</v>
      </c>
      <c r="M118" s="305">
        <v>44621</v>
      </c>
      <c r="N118" s="306">
        <v>2255</v>
      </c>
      <c r="O118" s="306">
        <v>496.1</v>
      </c>
      <c r="P118" s="306">
        <v>2751.1</v>
      </c>
      <c r="Q118" s="303">
        <v>63618</v>
      </c>
      <c r="R118" s="21">
        <v>109.14200000000001</v>
      </c>
      <c r="S118" s="294">
        <v>10</v>
      </c>
      <c r="T118">
        <v>6</v>
      </c>
      <c r="U118">
        <v>2022</v>
      </c>
      <c r="V118" s="13">
        <f>DATE(U118,T118,S118)</f>
        <v>44722</v>
      </c>
      <c r="W118" s="148">
        <f>+V118-M118</f>
        <v>101</v>
      </c>
      <c r="X118" s="286">
        <v>75</v>
      </c>
      <c r="Y118" s="148">
        <f>+X118-W118</f>
        <v>-26</v>
      </c>
      <c r="Z118" s="288"/>
      <c r="AA118" s="287"/>
    </row>
    <row r="119" spans="3:27" x14ac:dyDescent="0.25">
      <c r="C119" s="363">
        <v>146</v>
      </c>
      <c r="D119" s="304" t="s">
        <v>75</v>
      </c>
      <c r="E119" s="303">
        <v>85302</v>
      </c>
      <c r="F119" s="304" t="s">
        <v>283</v>
      </c>
      <c r="G119" s="304" t="s">
        <v>284</v>
      </c>
      <c r="H119" s="305">
        <v>44630</v>
      </c>
      <c r="I119" s="304" t="s">
        <v>19</v>
      </c>
      <c r="J119" s="304" t="s">
        <v>285</v>
      </c>
      <c r="K119" s="304" t="s">
        <v>286</v>
      </c>
      <c r="L119" s="303">
        <v>0</v>
      </c>
      <c r="M119" s="305">
        <v>44616</v>
      </c>
      <c r="N119" s="306">
        <v>151.88999999999999</v>
      </c>
      <c r="O119" s="306">
        <v>26.94</v>
      </c>
      <c r="P119" s="306">
        <v>178.83</v>
      </c>
      <c r="Q119" s="303">
        <v>7356</v>
      </c>
      <c r="R119" s="21">
        <f>IF(L119=0,O119*22%,"")</f>
        <v>5.9268000000000001</v>
      </c>
      <c r="S119" s="294">
        <v>12</v>
      </c>
      <c r="T119">
        <v>4</v>
      </c>
      <c r="U119">
        <v>2022</v>
      </c>
      <c r="V119" s="13">
        <f>DATE(U119,T119,S119)</f>
        <v>44663</v>
      </c>
      <c r="W119" s="148">
        <f>+V119-M119</f>
        <v>47</v>
      </c>
      <c r="X119" s="286">
        <f>IF(W119&lt;65,60,75)</f>
        <v>60</v>
      </c>
      <c r="Y119" s="148">
        <f>+X119-W119</f>
        <v>13</v>
      </c>
      <c r="Z119" s="288"/>
      <c r="AA119" s="287"/>
    </row>
    <row r="120" spans="3:27" x14ac:dyDescent="0.25">
      <c r="C120" s="363">
        <v>147</v>
      </c>
      <c r="D120" s="304" t="s">
        <v>68</v>
      </c>
      <c r="E120" s="303">
        <v>85303</v>
      </c>
      <c r="F120" s="304" t="s">
        <v>196</v>
      </c>
      <c r="G120" s="304" t="s">
        <v>197</v>
      </c>
      <c r="H120" s="305">
        <v>44630</v>
      </c>
      <c r="I120" s="304" t="s">
        <v>19</v>
      </c>
      <c r="J120" s="304" t="s">
        <v>198</v>
      </c>
      <c r="K120" s="304" t="s">
        <v>199</v>
      </c>
      <c r="L120" s="303">
        <v>0</v>
      </c>
      <c r="M120" s="305">
        <v>44623</v>
      </c>
      <c r="N120" s="306">
        <v>51.74</v>
      </c>
      <c r="O120" s="306">
        <v>4.91</v>
      </c>
      <c r="P120" s="306">
        <v>56.65</v>
      </c>
      <c r="Q120" s="303">
        <v>65059</v>
      </c>
      <c r="R120" s="21">
        <f>IF(L120=0,O120*22%,"")</f>
        <v>1.0802</v>
      </c>
      <c r="S120" s="294">
        <v>12</v>
      </c>
      <c r="T120">
        <v>4</v>
      </c>
      <c r="U120">
        <v>2022</v>
      </c>
      <c r="V120" s="13">
        <f>DATE(U120,T120,S120)</f>
        <v>44663</v>
      </c>
      <c r="W120" s="148">
        <f>+V120-M120</f>
        <v>40</v>
      </c>
      <c r="X120" s="286">
        <f>IF(W120&lt;65,60,75)</f>
        <v>60</v>
      </c>
      <c r="Y120" s="148">
        <f>+X120-W120</f>
        <v>20</v>
      </c>
      <c r="Z120" s="288"/>
      <c r="AA120" s="287"/>
    </row>
    <row r="121" spans="3:27" x14ac:dyDescent="0.25">
      <c r="C121" s="363">
        <v>148</v>
      </c>
      <c r="D121" s="304" t="s">
        <v>55</v>
      </c>
      <c r="E121" s="303">
        <v>85305</v>
      </c>
      <c r="F121" s="304" t="s">
        <v>299</v>
      </c>
      <c r="G121" s="304" t="s">
        <v>56</v>
      </c>
      <c r="H121" s="305">
        <v>44630</v>
      </c>
      <c r="I121" s="304" t="s">
        <v>19</v>
      </c>
      <c r="J121" s="304" t="s">
        <v>300</v>
      </c>
      <c r="K121" s="304" t="s">
        <v>301</v>
      </c>
      <c r="L121" s="303">
        <v>0</v>
      </c>
      <c r="M121" s="305">
        <v>44622</v>
      </c>
      <c r="N121" s="306">
        <v>49.75</v>
      </c>
      <c r="O121" s="306">
        <v>10.95</v>
      </c>
      <c r="P121" s="306">
        <v>60.7</v>
      </c>
      <c r="Q121" s="303">
        <v>65677</v>
      </c>
      <c r="R121" s="21">
        <f>IF(L121=0,O121*22%,"")</f>
        <v>2.4089999999999998</v>
      </c>
      <c r="S121" s="294">
        <v>20</v>
      </c>
      <c r="T121">
        <v>4</v>
      </c>
      <c r="U121">
        <v>2022</v>
      </c>
      <c r="V121" s="13">
        <f>DATE(U121,T121,S121)</f>
        <v>44671</v>
      </c>
      <c r="W121" s="148">
        <f>+V121-M121</f>
        <v>49</v>
      </c>
      <c r="X121" s="286">
        <f>IF(W121&lt;65,60,75)</f>
        <v>60</v>
      </c>
      <c r="Y121" s="148">
        <f>+X121-W121</f>
        <v>11</v>
      </c>
      <c r="Z121" s="288"/>
      <c r="AA121" s="287"/>
    </row>
    <row r="122" spans="3:27" x14ac:dyDescent="0.25">
      <c r="C122" s="363">
        <v>149</v>
      </c>
      <c r="D122" s="304" t="s">
        <v>24</v>
      </c>
      <c r="E122" s="303">
        <v>85309</v>
      </c>
      <c r="F122" s="304" t="s">
        <v>291</v>
      </c>
      <c r="G122" s="304" t="s">
        <v>292</v>
      </c>
      <c r="H122" s="305">
        <v>44630</v>
      </c>
      <c r="I122" s="304" t="s">
        <v>19</v>
      </c>
      <c r="J122" s="304" t="s">
        <v>293</v>
      </c>
      <c r="K122" s="304" t="s">
        <v>294</v>
      </c>
      <c r="L122" s="303">
        <v>0</v>
      </c>
      <c r="M122" s="305">
        <v>44620</v>
      </c>
      <c r="N122" s="306">
        <v>85</v>
      </c>
      <c r="O122" s="306">
        <v>18.7</v>
      </c>
      <c r="P122" s="306">
        <v>103.7</v>
      </c>
      <c r="Q122" s="303">
        <v>64936</v>
      </c>
      <c r="R122" s="21">
        <f>IF(L122=0,O122*22%,"")</f>
        <v>4.1139999999999999</v>
      </c>
      <c r="S122" s="294">
        <v>12</v>
      </c>
      <c r="T122">
        <v>4</v>
      </c>
      <c r="U122">
        <v>2022</v>
      </c>
      <c r="V122" s="13">
        <f>DATE(U122,T122,S122)</f>
        <v>44663</v>
      </c>
      <c r="W122" s="148">
        <f>+V122-M122</f>
        <v>43</v>
      </c>
      <c r="X122" s="286">
        <f>IF(W122&lt;65,60,75)</f>
        <v>60</v>
      </c>
      <c r="Y122" s="148">
        <f>+X122-W122</f>
        <v>17</v>
      </c>
      <c r="Z122" s="288"/>
      <c r="AA122" s="287"/>
    </row>
    <row r="123" spans="3:27" x14ac:dyDescent="0.25">
      <c r="C123" s="236">
        <v>150</v>
      </c>
      <c r="D123" s="17" t="s">
        <v>47</v>
      </c>
      <c r="E123" s="16">
        <v>66844</v>
      </c>
      <c r="F123" s="17" t="s">
        <v>94</v>
      </c>
      <c r="G123" s="17" t="s">
        <v>329</v>
      </c>
      <c r="H123" s="18">
        <v>43544</v>
      </c>
      <c r="I123" s="17" t="s">
        <v>48</v>
      </c>
      <c r="J123" s="17" t="s">
        <v>330</v>
      </c>
      <c r="K123" s="17" t="s">
        <v>331</v>
      </c>
      <c r="L123" s="16">
        <v>0</v>
      </c>
      <c r="M123" s="18">
        <v>43542</v>
      </c>
      <c r="N123" s="328">
        <v>676.35</v>
      </c>
      <c r="O123" s="329">
        <v>148.80000000000001</v>
      </c>
      <c r="P123" s="328">
        <f>+N123+O123</f>
        <v>825.15000000000009</v>
      </c>
      <c r="Q123" s="16">
        <v>7538</v>
      </c>
      <c r="R123" s="9">
        <f>O123*22%</f>
        <v>32.736000000000004</v>
      </c>
      <c r="S123" s="294">
        <v>20</v>
      </c>
      <c r="T123" s="10">
        <v>4</v>
      </c>
      <c r="U123" s="10">
        <v>2022</v>
      </c>
      <c r="V123" s="13">
        <f>DATE(U123,T123,S123)</f>
        <v>44671</v>
      </c>
      <c r="W123" s="148">
        <v>1</v>
      </c>
      <c r="X123" s="286">
        <v>1</v>
      </c>
      <c r="Y123" s="148">
        <f>+X123-W123</f>
        <v>0</v>
      </c>
      <c r="Z123" s="288"/>
      <c r="AA123" s="287"/>
    </row>
    <row r="124" spans="3:27" x14ac:dyDescent="0.25">
      <c r="C124" s="236">
        <v>150</v>
      </c>
      <c r="D124" s="17" t="s">
        <v>47</v>
      </c>
      <c r="E124" s="16">
        <v>66844</v>
      </c>
      <c r="F124" s="17" t="s">
        <v>94</v>
      </c>
      <c r="G124" s="17" t="s">
        <v>329</v>
      </c>
      <c r="H124" s="18">
        <v>43544</v>
      </c>
      <c r="I124" s="17" t="s">
        <v>48</v>
      </c>
      <c r="J124" s="17" t="s">
        <v>330</v>
      </c>
      <c r="K124" s="17" t="s">
        <v>331</v>
      </c>
      <c r="L124" s="16">
        <v>0</v>
      </c>
      <c r="M124" s="18">
        <v>43542</v>
      </c>
      <c r="N124" s="345">
        <f>+P124-O124</f>
        <v>676.34999999999991</v>
      </c>
      <c r="O124" s="346">
        <v>148.80000000000001</v>
      </c>
      <c r="P124" s="345">
        <v>825.15</v>
      </c>
      <c r="Q124" s="16">
        <v>7538</v>
      </c>
      <c r="R124" s="9">
        <f>O124*22%</f>
        <v>32.736000000000004</v>
      </c>
      <c r="S124" s="10">
        <v>17</v>
      </c>
      <c r="T124" s="10">
        <v>5</v>
      </c>
      <c r="U124" s="10">
        <v>2022</v>
      </c>
      <c r="V124" s="13">
        <f>DATE(U124,T124,S124)</f>
        <v>44698</v>
      </c>
      <c r="W124" s="148">
        <v>1</v>
      </c>
      <c r="X124" s="286">
        <v>1</v>
      </c>
      <c r="Y124" s="148">
        <f>+X124-W124</f>
        <v>0</v>
      </c>
      <c r="Z124" s="288"/>
      <c r="AA124" s="287"/>
    </row>
    <row r="125" spans="3:27" x14ac:dyDescent="0.25">
      <c r="C125" s="236">
        <v>150</v>
      </c>
      <c r="D125" s="17" t="s">
        <v>47</v>
      </c>
      <c r="E125" s="16">
        <v>66844</v>
      </c>
      <c r="F125" s="17" t="s">
        <v>94</v>
      </c>
      <c r="G125" s="17" t="s">
        <v>329</v>
      </c>
      <c r="H125" s="18">
        <v>43544</v>
      </c>
      <c r="I125" s="17" t="s">
        <v>48</v>
      </c>
      <c r="J125" s="17" t="s">
        <v>330</v>
      </c>
      <c r="K125" s="17" t="s">
        <v>331</v>
      </c>
      <c r="L125" s="16">
        <v>0</v>
      </c>
      <c r="M125" s="18">
        <v>43542</v>
      </c>
      <c r="N125" s="345">
        <f>+P125-O125</f>
        <v>676.34999999999991</v>
      </c>
      <c r="O125" s="346">
        <v>148.80000000000001</v>
      </c>
      <c r="P125" s="345">
        <v>825.15</v>
      </c>
      <c r="Q125" s="16">
        <v>7538</v>
      </c>
      <c r="R125" s="9">
        <f>O125*22%</f>
        <v>32.736000000000004</v>
      </c>
      <c r="S125" s="10">
        <v>16</v>
      </c>
      <c r="T125" s="10">
        <v>6</v>
      </c>
      <c r="U125" s="10">
        <v>2022</v>
      </c>
      <c r="V125" s="13">
        <f>DATE(U125,T125,S125)</f>
        <v>44728</v>
      </c>
      <c r="W125" s="148">
        <v>1</v>
      </c>
      <c r="X125" s="286">
        <v>1</v>
      </c>
      <c r="Y125" s="148">
        <f>+X125-W125</f>
        <v>0</v>
      </c>
      <c r="Z125" s="288"/>
      <c r="AA125" s="287"/>
    </row>
    <row r="126" spans="3:27" x14ac:dyDescent="0.25">
      <c r="C126" s="363">
        <v>150</v>
      </c>
      <c r="D126" s="304" t="s">
        <v>27</v>
      </c>
      <c r="E126" s="303">
        <v>85310</v>
      </c>
      <c r="F126" s="304" t="s">
        <v>733</v>
      </c>
      <c r="G126" s="304" t="s">
        <v>133</v>
      </c>
      <c r="H126" s="305">
        <v>44630</v>
      </c>
      <c r="I126" s="304" t="s">
        <v>19</v>
      </c>
      <c r="J126" s="304" t="s">
        <v>734</v>
      </c>
      <c r="K126" s="304" t="s">
        <v>735</v>
      </c>
      <c r="L126" s="303">
        <v>0</v>
      </c>
      <c r="M126" s="305">
        <v>44623</v>
      </c>
      <c r="N126" s="306">
        <v>717.75</v>
      </c>
      <c r="O126" s="306">
        <v>28.71</v>
      </c>
      <c r="P126" s="306">
        <v>746.46</v>
      </c>
      <c r="Q126" s="303">
        <v>66226</v>
      </c>
      <c r="R126" s="21">
        <v>6.3162000000000003</v>
      </c>
      <c r="S126" s="294">
        <v>10</v>
      </c>
      <c r="T126">
        <v>6</v>
      </c>
      <c r="U126">
        <v>2022</v>
      </c>
      <c r="V126" s="13">
        <f>DATE(U126,T126,S126)</f>
        <v>44722</v>
      </c>
      <c r="W126" s="148">
        <f>+V126-M126</f>
        <v>99</v>
      </c>
      <c r="X126" s="286">
        <v>90</v>
      </c>
      <c r="Y126" s="148">
        <f>+X126-W126</f>
        <v>-9</v>
      </c>
      <c r="Z126" s="288"/>
      <c r="AA126" s="287"/>
    </row>
    <row r="127" spans="3:27" x14ac:dyDescent="0.25">
      <c r="C127" s="363">
        <v>151</v>
      </c>
      <c r="D127" s="304" t="s">
        <v>31</v>
      </c>
      <c r="E127" s="303">
        <v>85311</v>
      </c>
      <c r="F127" s="304" t="s">
        <v>416</v>
      </c>
      <c r="G127" s="304" t="s">
        <v>417</v>
      </c>
      <c r="H127" s="305">
        <v>44630</v>
      </c>
      <c r="I127" s="304" t="s">
        <v>19</v>
      </c>
      <c r="J127" s="304" t="s">
        <v>418</v>
      </c>
      <c r="K127" s="304" t="s">
        <v>419</v>
      </c>
      <c r="L127" s="303">
        <v>0</v>
      </c>
      <c r="M127" s="305">
        <v>44613</v>
      </c>
      <c r="N127" s="306">
        <v>906</v>
      </c>
      <c r="O127" s="306">
        <v>199.32</v>
      </c>
      <c r="P127" s="306">
        <v>1105.32</v>
      </c>
      <c r="Q127" s="303">
        <v>63679</v>
      </c>
      <c r="R127" s="21">
        <f>IF(L127=0,O127*22%,"")</f>
        <v>43.8504</v>
      </c>
      <c r="S127" s="294">
        <v>10</v>
      </c>
      <c r="T127">
        <v>5</v>
      </c>
      <c r="U127">
        <v>2022</v>
      </c>
      <c r="V127" s="13">
        <f>DATE(U127,T127,S127)</f>
        <v>44691</v>
      </c>
      <c r="W127" s="148">
        <f>+V127-M127</f>
        <v>78</v>
      </c>
      <c r="X127" s="286">
        <f>IF(W127&lt;65,60,75)</f>
        <v>75</v>
      </c>
      <c r="Y127" s="148">
        <f>+X127-W127</f>
        <v>-3</v>
      </c>
      <c r="Z127" s="288"/>
      <c r="AA127" s="287"/>
    </row>
    <row r="128" spans="3:27" x14ac:dyDescent="0.25">
      <c r="C128" s="363">
        <v>152</v>
      </c>
      <c r="D128" s="304" t="s">
        <v>32</v>
      </c>
      <c r="E128" s="303">
        <v>85312</v>
      </c>
      <c r="F128" s="304" t="s">
        <v>679</v>
      </c>
      <c r="G128" s="304" t="s">
        <v>388</v>
      </c>
      <c r="H128" s="305">
        <v>44630</v>
      </c>
      <c r="I128" s="304" t="s">
        <v>19</v>
      </c>
      <c r="J128" s="304" t="s">
        <v>680</v>
      </c>
      <c r="K128" s="304" t="s">
        <v>681</v>
      </c>
      <c r="L128" s="303">
        <v>0</v>
      </c>
      <c r="M128" s="305">
        <v>44623</v>
      </c>
      <c r="N128" s="306">
        <v>47.21</v>
      </c>
      <c r="O128" s="306">
        <v>10.39</v>
      </c>
      <c r="P128" s="306">
        <v>57.6</v>
      </c>
      <c r="Q128" s="303">
        <v>7597</v>
      </c>
      <c r="R128" s="21">
        <f>IF(L128=0,O128*22%,"")</f>
        <v>2.2858000000000001</v>
      </c>
      <c r="S128" s="294">
        <v>10</v>
      </c>
      <c r="T128">
        <v>6</v>
      </c>
      <c r="U128">
        <v>2022</v>
      </c>
      <c r="V128" s="13">
        <f>DATE(U128,T128,S128)</f>
        <v>44722</v>
      </c>
      <c r="W128" s="148">
        <f>+V128-M128</f>
        <v>99</v>
      </c>
      <c r="X128" s="286">
        <v>90</v>
      </c>
      <c r="Y128" s="148">
        <f>+X128-W128</f>
        <v>-9</v>
      </c>
      <c r="Z128" s="288"/>
      <c r="AA128" s="287"/>
    </row>
    <row r="129" spans="3:27" x14ac:dyDescent="0.25">
      <c r="C129" s="363">
        <v>153</v>
      </c>
      <c r="D129" s="304" t="s">
        <v>22</v>
      </c>
      <c r="E129" s="303">
        <v>85313</v>
      </c>
      <c r="F129" s="304" t="s">
        <v>664</v>
      </c>
      <c r="G129" s="304" t="s">
        <v>77</v>
      </c>
      <c r="H129" s="305">
        <v>44630</v>
      </c>
      <c r="I129" s="304" t="s">
        <v>19</v>
      </c>
      <c r="J129" s="304" t="s">
        <v>665</v>
      </c>
      <c r="K129" s="304" t="s">
        <v>666</v>
      </c>
      <c r="L129" s="303">
        <v>0</v>
      </c>
      <c r="M129" s="305">
        <v>44620</v>
      </c>
      <c r="N129" s="306">
        <v>11057.72</v>
      </c>
      <c r="O129" s="306">
        <v>2432.6999999999998</v>
      </c>
      <c r="P129" s="306">
        <v>13490.42</v>
      </c>
      <c r="Q129" s="303">
        <v>63660</v>
      </c>
      <c r="R129" s="21">
        <f>IF(L129=0,O129*22%,"")</f>
        <v>535.19399999999996</v>
      </c>
      <c r="S129" s="294">
        <v>3</v>
      </c>
      <c r="T129">
        <v>6</v>
      </c>
      <c r="U129">
        <v>2022</v>
      </c>
      <c r="V129" s="13">
        <f>DATE(U129,T129,S129)</f>
        <v>44715</v>
      </c>
      <c r="W129" s="148">
        <f>+V129-M129</f>
        <v>95</v>
      </c>
      <c r="X129" s="286">
        <v>90</v>
      </c>
      <c r="Y129" s="148">
        <f>+X129-W129</f>
        <v>-5</v>
      </c>
      <c r="Z129" s="288"/>
      <c r="AA129" s="287"/>
    </row>
    <row r="130" spans="3:27" x14ac:dyDescent="0.25">
      <c r="C130" s="363">
        <v>154</v>
      </c>
      <c r="D130" s="304" t="s">
        <v>22</v>
      </c>
      <c r="E130" s="303">
        <v>85314</v>
      </c>
      <c r="F130" s="304" t="s">
        <v>667</v>
      </c>
      <c r="G130" s="304" t="s">
        <v>77</v>
      </c>
      <c r="H130" s="305">
        <v>44630</v>
      </c>
      <c r="I130" s="304" t="s">
        <v>19</v>
      </c>
      <c r="J130" s="304" t="s">
        <v>668</v>
      </c>
      <c r="K130" s="304" t="s">
        <v>669</v>
      </c>
      <c r="L130" s="303">
        <v>0</v>
      </c>
      <c r="M130" s="305">
        <v>44620</v>
      </c>
      <c r="N130" s="306">
        <v>321.55</v>
      </c>
      <c r="O130" s="306">
        <v>70.739999999999995</v>
      </c>
      <c r="P130" s="306">
        <v>392.29</v>
      </c>
      <c r="Q130" s="303">
        <v>63660</v>
      </c>
      <c r="R130" s="21">
        <f>IF(L130=0,O130*22%,"")</f>
        <v>15.562799999999999</v>
      </c>
      <c r="S130" s="294">
        <v>3</v>
      </c>
      <c r="T130">
        <v>6</v>
      </c>
      <c r="U130">
        <v>2022</v>
      </c>
      <c r="V130" s="13">
        <f>DATE(U130,T130,S130)</f>
        <v>44715</v>
      </c>
      <c r="W130" s="148">
        <f>+V130-M130</f>
        <v>95</v>
      </c>
      <c r="X130" s="286">
        <v>90</v>
      </c>
      <c r="Y130" s="148">
        <f>+X130-W130</f>
        <v>-5</v>
      </c>
      <c r="Z130" s="288"/>
      <c r="AA130" s="287"/>
    </row>
    <row r="131" spans="3:27" x14ac:dyDescent="0.25">
      <c r="C131" s="363">
        <v>155</v>
      </c>
      <c r="D131" s="304" t="s">
        <v>37</v>
      </c>
      <c r="E131" s="303">
        <v>85315</v>
      </c>
      <c r="F131" s="304" t="s">
        <v>65</v>
      </c>
      <c r="G131" s="304" t="s">
        <v>121</v>
      </c>
      <c r="H131" s="305">
        <v>44630</v>
      </c>
      <c r="I131" s="304" t="s">
        <v>19</v>
      </c>
      <c r="J131" s="304" t="s">
        <v>342</v>
      </c>
      <c r="K131" s="304" t="s">
        <v>343</v>
      </c>
      <c r="L131" s="303">
        <v>0</v>
      </c>
      <c r="M131" s="305">
        <v>44622</v>
      </c>
      <c r="N131" s="306">
        <v>1040</v>
      </c>
      <c r="O131" s="306">
        <v>0</v>
      </c>
      <c r="P131" s="306">
        <v>1040</v>
      </c>
      <c r="Q131" s="303">
        <v>66417</v>
      </c>
      <c r="R131" s="21">
        <f>IF(L131=0,O131*22%,"")</f>
        <v>0</v>
      </c>
      <c r="S131" s="294">
        <v>6</v>
      </c>
      <c r="T131">
        <v>5</v>
      </c>
      <c r="U131">
        <v>2022</v>
      </c>
      <c r="V131" s="13">
        <f>DATE(U131,T131,S131)</f>
        <v>44687</v>
      </c>
      <c r="W131" s="148">
        <f>+V131-M131</f>
        <v>65</v>
      </c>
      <c r="X131" s="286">
        <f>IF(W131&lt;65,60,75)</f>
        <v>75</v>
      </c>
      <c r="Y131" s="148">
        <f>+X131-W131</f>
        <v>10</v>
      </c>
      <c r="Z131" s="288"/>
      <c r="AA131" s="287"/>
    </row>
    <row r="132" spans="3:27" x14ac:dyDescent="0.25">
      <c r="C132" s="363">
        <v>156</v>
      </c>
      <c r="D132" s="304" t="s">
        <v>28</v>
      </c>
      <c r="E132" s="303">
        <v>85316</v>
      </c>
      <c r="F132" s="304" t="s">
        <v>231</v>
      </c>
      <c r="G132" s="304" t="s">
        <v>117</v>
      </c>
      <c r="H132" s="305">
        <v>44630</v>
      </c>
      <c r="I132" s="304" t="s">
        <v>19</v>
      </c>
      <c r="J132" s="304" t="s">
        <v>232</v>
      </c>
      <c r="K132" s="304" t="s">
        <v>233</v>
      </c>
      <c r="L132" s="303">
        <v>0</v>
      </c>
      <c r="M132" s="305">
        <v>44620</v>
      </c>
      <c r="N132" s="306">
        <v>320.02999999999997</v>
      </c>
      <c r="O132" s="306">
        <v>70.41</v>
      </c>
      <c r="P132" s="306">
        <v>390.44</v>
      </c>
      <c r="Q132" s="303">
        <v>66510</v>
      </c>
      <c r="R132" s="21">
        <f>IF(L132=0,O132*22%,"")</f>
        <v>15.4902</v>
      </c>
      <c r="S132" s="294">
        <v>12</v>
      </c>
      <c r="T132">
        <v>4</v>
      </c>
      <c r="U132">
        <v>2022</v>
      </c>
      <c r="V132" s="13">
        <f>DATE(U132,T132,S132)</f>
        <v>44663</v>
      </c>
      <c r="W132" s="148">
        <f>+V132-M132</f>
        <v>43</v>
      </c>
      <c r="X132" s="286">
        <f>IF(W132&lt;65,60,75)</f>
        <v>60</v>
      </c>
      <c r="Y132" s="148">
        <f>+X132-W132</f>
        <v>17</v>
      </c>
      <c r="Z132" s="288"/>
      <c r="AA132" s="287"/>
    </row>
    <row r="133" spans="3:27" x14ac:dyDescent="0.25">
      <c r="C133" s="363">
        <v>157</v>
      </c>
      <c r="D133" s="304" t="s">
        <v>41</v>
      </c>
      <c r="E133" s="303">
        <v>85317</v>
      </c>
      <c r="F133" s="304" t="s">
        <v>576</v>
      </c>
      <c r="G133" s="304" t="s">
        <v>288</v>
      </c>
      <c r="H133" s="305">
        <v>44630</v>
      </c>
      <c r="I133" s="304" t="s">
        <v>19</v>
      </c>
      <c r="J133" s="304" t="s">
        <v>577</v>
      </c>
      <c r="K133" s="304" t="s">
        <v>578</v>
      </c>
      <c r="L133" s="303">
        <v>0</v>
      </c>
      <c r="M133" s="305">
        <v>44620</v>
      </c>
      <c r="N133" s="306">
        <v>589.75</v>
      </c>
      <c r="O133" s="306">
        <v>129.75</v>
      </c>
      <c r="P133" s="306">
        <v>719.5</v>
      </c>
      <c r="Q133" s="303">
        <v>65542</v>
      </c>
      <c r="R133" s="21">
        <f>IF(L133=0,O133*22%,"")</f>
        <v>28.545000000000002</v>
      </c>
      <c r="S133" s="294">
        <v>10</v>
      </c>
      <c r="T133">
        <v>5</v>
      </c>
      <c r="U133">
        <v>2022</v>
      </c>
      <c r="V133" s="13">
        <f>DATE(U133,T133,S133)</f>
        <v>44691</v>
      </c>
      <c r="W133" s="148">
        <f>+V133-M133</f>
        <v>71</v>
      </c>
      <c r="X133" s="286">
        <f>IF(W133&lt;65,60,75)</f>
        <v>75</v>
      </c>
      <c r="Y133" s="148">
        <f>+X133-W133</f>
        <v>4</v>
      </c>
      <c r="Z133" s="288"/>
      <c r="AA133" s="287"/>
    </row>
    <row r="134" spans="3:27" x14ac:dyDescent="0.25">
      <c r="C134" s="363">
        <v>158</v>
      </c>
      <c r="D134" s="304" t="s">
        <v>122</v>
      </c>
      <c r="E134" s="303">
        <v>85320</v>
      </c>
      <c r="F134" s="304" t="s">
        <v>682</v>
      </c>
      <c r="G134" s="304" t="s">
        <v>683</v>
      </c>
      <c r="H134" s="305">
        <v>44630</v>
      </c>
      <c r="I134" s="304" t="s">
        <v>19</v>
      </c>
      <c r="J134" s="304" t="s">
        <v>684</v>
      </c>
      <c r="K134" s="304" t="s">
        <v>685</v>
      </c>
      <c r="L134" s="303">
        <v>0</v>
      </c>
      <c r="M134" s="305">
        <v>44621</v>
      </c>
      <c r="N134" s="306">
        <v>150</v>
      </c>
      <c r="O134" s="306">
        <v>33</v>
      </c>
      <c r="P134" s="306">
        <v>183</v>
      </c>
      <c r="Q134" s="303">
        <v>66112</v>
      </c>
      <c r="R134" s="21">
        <f>IF(L134=0,O134*22%,"")</f>
        <v>7.26</v>
      </c>
      <c r="S134" s="294">
        <v>10</v>
      </c>
      <c r="T134">
        <v>6</v>
      </c>
      <c r="U134">
        <v>2022</v>
      </c>
      <c r="V134" s="13">
        <f>DATE(U134,T134,S134)</f>
        <v>44722</v>
      </c>
      <c r="W134" s="148">
        <v>1</v>
      </c>
      <c r="X134" s="286">
        <v>1</v>
      </c>
      <c r="Y134" s="148">
        <f>+X134-W134</f>
        <v>0</v>
      </c>
      <c r="Z134" s="288"/>
      <c r="AA134" s="287"/>
    </row>
    <row r="135" spans="3:27" x14ac:dyDescent="0.25">
      <c r="C135" s="363">
        <v>159</v>
      </c>
      <c r="D135" s="304" t="s">
        <v>167</v>
      </c>
      <c r="E135" s="303">
        <v>85321</v>
      </c>
      <c r="F135" s="304" t="s">
        <v>168</v>
      </c>
      <c r="G135" s="304" t="s">
        <v>169</v>
      </c>
      <c r="H135" s="305">
        <v>44630</v>
      </c>
      <c r="I135" s="304" t="s">
        <v>19</v>
      </c>
      <c r="J135" s="304" t="s">
        <v>170</v>
      </c>
      <c r="K135" s="304" t="s">
        <v>171</v>
      </c>
      <c r="L135" s="303">
        <v>0</v>
      </c>
      <c r="M135" s="305">
        <v>44630</v>
      </c>
      <c r="N135" s="306">
        <v>379</v>
      </c>
      <c r="O135" s="306">
        <v>0</v>
      </c>
      <c r="P135" s="306">
        <v>379</v>
      </c>
      <c r="Q135" s="303">
        <v>66834</v>
      </c>
      <c r="R135" s="21">
        <v>0</v>
      </c>
      <c r="S135" s="294">
        <v>6</v>
      </c>
      <c r="T135">
        <v>4</v>
      </c>
      <c r="U135">
        <v>2022</v>
      </c>
      <c r="V135" s="13">
        <f>DATE(U135,T135,S135)</f>
        <v>44657</v>
      </c>
      <c r="W135" s="148">
        <f>+V135-M135</f>
        <v>27</v>
      </c>
      <c r="X135" s="286">
        <f>+W135</f>
        <v>27</v>
      </c>
      <c r="Y135" s="148">
        <f>+X135-W135</f>
        <v>0</v>
      </c>
      <c r="Z135" s="288"/>
      <c r="AA135" s="287"/>
    </row>
    <row r="136" spans="3:27" x14ac:dyDescent="0.25">
      <c r="C136" s="363">
        <v>161</v>
      </c>
      <c r="D136" s="304" t="s">
        <v>95</v>
      </c>
      <c r="E136" s="303">
        <v>85323</v>
      </c>
      <c r="F136" s="304" t="s">
        <v>463</v>
      </c>
      <c r="G136" s="304" t="s">
        <v>128</v>
      </c>
      <c r="H136" s="305">
        <v>44630</v>
      </c>
      <c r="I136" s="304" t="s">
        <v>19</v>
      </c>
      <c r="J136" s="304" t="s">
        <v>464</v>
      </c>
      <c r="K136" s="304" t="s">
        <v>465</v>
      </c>
      <c r="L136" s="303">
        <v>0</v>
      </c>
      <c r="M136" s="305">
        <v>44620</v>
      </c>
      <c r="N136" s="306">
        <v>135.78</v>
      </c>
      <c r="O136" s="306">
        <v>5.43</v>
      </c>
      <c r="P136" s="306">
        <v>141.21</v>
      </c>
      <c r="Q136" s="303">
        <v>66628</v>
      </c>
      <c r="R136" s="21">
        <f>IF(L136=0,O136*22%,"")</f>
        <v>1.1945999999999999</v>
      </c>
      <c r="S136" s="294">
        <v>10</v>
      </c>
      <c r="T136">
        <v>5</v>
      </c>
      <c r="U136">
        <v>2022</v>
      </c>
      <c r="V136" s="13">
        <f>DATE(U136,T136,S136)</f>
        <v>44691</v>
      </c>
      <c r="W136" s="148">
        <f>+V136-M136</f>
        <v>71</v>
      </c>
      <c r="X136" s="286">
        <f>IF(W136&lt;65,60,75)</f>
        <v>75</v>
      </c>
      <c r="Y136" s="148">
        <f>+X136-W136</f>
        <v>4</v>
      </c>
      <c r="Z136" s="288"/>
      <c r="AA136" s="287"/>
    </row>
    <row r="137" spans="3:27" x14ac:dyDescent="0.25">
      <c r="C137" s="363">
        <v>162</v>
      </c>
      <c r="D137" s="304" t="s">
        <v>95</v>
      </c>
      <c r="E137" s="303">
        <v>85324</v>
      </c>
      <c r="F137" s="304" t="s">
        <v>466</v>
      </c>
      <c r="G137" s="304" t="s">
        <v>128</v>
      </c>
      <c r="H137" s="305">
        <v>44630</v>
      </c>
      <c r="I137" s="304" t="s">
        <v>19</v>
      </c>
      <c r="J137" s="304" t="s">
        <v>467</v>
      </c>
      <c r="K137" s="304" t="s">
        <v>468</v>
      </c>
      <c r="L137" s="303">
        <v>0</v>
      </c>
      <c r="M137" s="305">
        <v>44620</v>
      </c>
      <c r="N137" s="306">
        <v>130</v>
      </c>
      <c r="O137" s="306">
        <v>28.6</v>
      </c>
      <c r="P137" s="306">
        <v>158.6</v>
      </c>
      <c r="Q137" s="303">
        <v>66628</v>
      </c>
      <c r="R137" s="21">
        <f>IF(L137=0,O137*22%,"")</f>
        <v>6.2920000000000007</v>
      </c>
      <c r="S137" s="294">
        <v>10</v>
      </c>
      <c r="T137">
        <v>5</v>
      </c>
      <c r="U137">
        <v>2022</v>
      </c>
      <c r="V137" s="13">
        <f>DATE(U137,T137,S137)</f>
        <v>44691</v>
      </c>
      <c r="W137" s="148">
        <f>+V137-M137</f>
        <v>71</v>
      </c>
      <c r="X137" s="286">
        <f>IF(W137&lt;65,60,75)</f>
        <v>75</v>
      </c>
      <c r="Y137" s="148">
        <f>+X137-W137</f>
        <v>4</v>
      </c>
      <c r="Z137" s="288"/>
      <c r="AA137" s="287"/>
    </row>
    <row r="138" spans="3:27" x14ac:dyDescent="0.25">
      <c r="C138" s="363">
        <v>163</v>
      </c>
      <c r="D138" s="304" t="s">
        <v>95</v>
      </c>
      <c r="E138" s="303">
        <v>85325</v>
      </c>
      <c r="F138" s="304" t="s">
        <v>469</v>
      </c>
      <c r="G138" s="304" t="s">
        <v>128</v>
      </c>
      <c r="H138" s="305">
        <v>44630</v>
      </c>
      <c r="I138" s="304" t="s">
        <v>19</v>
      </c>
      <c r="J138" s="304" t="s">
        <v>470</v>
      </c>
      <c r="K138" s="304" t="s">
        <v>471</v>
      </c>
      <c r="L138" s="303">
        <v>0</v>
      </c>
      <c r="M138" s="305">
        <v>44620</v>
      </c>
      <c r="N138" s="306">
        <v>101.84</v>
      </c>
      <c r="O138" s="306">
        <v>4.07</v>
      </c>
      <c r="P138" s="306">
        <v>105.91</v>
      </c>
      <c r="Q138" s="303">
        <v>66628</v>
      </c>
      <c r="R138" s="21">
        <f>IF(L138=0,O138*22%,"")</f>
        <v>0.89540000000000008</v>
      </c>
      <c r="S138" s="294">
        <v>10</v>
      </c>
      <c r="T138">
        <v>5</v>
      </c>
      <c r="U138">
        <v>2022</v>
      </c>
      <c r="V138" s="13">
        <f>DATE(U138,T138,S138)</f>
        <v>44691</v>
      </c>
      <c r="W138" s="148">
        <f>+V138-M138</f>
        <v>71</v>
      </c>
      <c r="X138" s="286">
        <f>IF(W138&lt;65,60,75)</f>
        <v>75</v>
      </c>
      <c r="Y138" s="148">
        <f>+X138-W138</f>
        <v>4</v>
      </c>
      <c r="Z138" s="288"/>
      <c r="AA138" s="287"/>
    </row>
    <row r="139" spans="3:27" x14ac:dyDescent="0.25">
      <c r="C139" s="363">
        <v>164</v>
      </c>
      <c r="D139" s="304" t="s">
        <v>95</v>
      </c>
      <c r="E139" s="303">
        <v>85326</v>
      </c>
      <c r="F139" s="304" t="s">
        <v>472</v>
      </c>
      <c r="G139" s="304" t="s">
        <v>128</v>
      </c>
      <c r="H139" s="305">
        <v>44630</v>
      </c>
      <c r="I139" s="304" t="s">
        <v>19</v>
      </c>
      <c r="J139" s="304" t="s">
        <v>473</v>
      </c>
      <c r="K139" s="304" t="s">
        <v>474</v>
      </c>
      <c r="L139" s="303">
        <v>0</v>
      </c>
      <c r="M139" s="305">
        <v>44620</v>
      </c>
      <c r="N139" s="306">
        <v>169.73</v>
      </c>
      <c r="O139" s="306">
        <v>6.79</v>
      </c>
      <c r="P139" s="306">
        <v>176.52</v>
      </c>
      <c r="Q139" s="303">
        <v>66628</v>
      </c>
      <c r="R139" s="21">
        <f>IF(L139=0,O139*22%,"")</f>
        <v>1.4938</v>
      </c>
      <c r="S139" s="294">
        <v>10</v>
      </c>
      <c r="T139">
        <v>5</v>
      </c>
      <c r="U139">
        <v>2022</v>
      </c>
      <c r="V139" s="13">
        <f>DATE(U139,T139,S139)</f>
        <v>44691</v>
      </c>
      <c r="W139" s="148">
        <f>+V139-M139</f>
        <v>71</v>
      </c>
      <c r="X139" s="286">
        <f>IF(W139&lt;65,60,75)</f>
        <v>75</v>
      </c>
      <c r="Y139" s="148">
        <f>+X139-W139</f>
        <v>4</v>
      </c>
      <c r="Z139" s="288"/>
      <c r="AA139" s="287"/>
    </row>
    <row r="140" spans="3:27" x14ac:dyDescent="0.25">
      <c r="C140" s="363">
        <v>165</v>
      </c>
      <c r="D140" s="304" t="s">
        <v>95</v>
      </c>
      <c r="E140" s="303">
        <v>85327</v>
      </c>
      <c r="F140" s="304" t="s">
        <v>475</v>
      </c>
      <c r="G140" s="304" t="s">
        <v>128</v>
      </c>
      <c r="H140" s="305">
        <v>44630</v>
      </c>
      <c r="I140" s="304" t="s">
        <v>19</v>
      </c>
      <c r="J140" s="304" t="s">
        <v>476</v>
      </c>
      <c r="K140" s="304" t="s">
        <v>477</v>
      </c>
      <c r="L140" s="303">
        <v>0</v>
      </c>
      <c r="M140" s="305">
        <v>44620</v>
      </c>
      <c r="N140" s="306">
        <v>50</v>
      </c>
      <c r="O140" s="306">
        <v>2</v>
      </c>
      <c r="P140" s="306">
        <v>52</v>
      </c>
      <c r="Q140" s="303">
        <v>66628</v>
      </c>
      <c r="R140" s="21">
        <f>IF(L140=0,O140*22%,"")</f>
        <v>0.44</v>
      </c>
      <c r="S140" s="294">
        <v>10</v>
      </c>
      <c r="T140">
        <v>5</v>
      </c>
      <c r="U140">
        <v>2022</v>
      </c>
      <c r="V140" s="13">
        <f>DATE(U140,T140,S140)</f>
        <v>44691</v>
      </c>
      <c r="W140" s="148">
        <f>+V140-M140</f>
        <v>71</v>
      </c>
      <c r="X140" s="286">
        <f>IF(W140&lt;65,60,75)</f>
        <v>75</v>
      </c>
      <c r="Y140" s="148">
        <f>+X140-W140</f>
        <v>4</v>
      </c>
      <c r="Z140" s="288"/>
      <c r="AA140" s="287"/>
    </row>
    <row r="141" spans="3:27" x14ac:dyDescent="0.25">
      <c r="C141" s="363">
        <v>166</v>
      </c>
      <c r="D141" s="304" t="s">
        <v>36</v>
      </c>
      <c r="E141" s="303">
        <v>85328</v>
      </c>
      <c r="F141" s="304" t="s">
        <v>138</v>
      </c>
      <c r="G141" s="304" t="s">
        <v>253</v>
      </c>
      <c r="H141" s="305">
        <v>44630</v>
      </c>
      <c r="I141" s="304" t="s">
        <v>19</v>
      </c>
      <c r="J141" s="304" t="s">
        <v>445</v>
      </c>
      <c r="K141" s="304" t="s">
        <v>446</v>
      </c>
      <c r="L141" s="303">
        <v>0</v>
      </c>
      <c r="M141" s="305">
        <v>44620</v>
      </c>
      <c r="N141" s="306">
        <v>1404</v>
      </c>
      <c r="O141" s="306">
        <v>0</v>
      </c>
      <c r="P141" s="306">
        <v>1404</v>
      </c>
      <c r="Q141" s="303">
        <v>66305</v>
      </c>
      <c r="R141" s="21">
        <f>IF(L141=0,O141*22%,"")</f>
        <v>0</v>
      </c>
      <c r="S141" s="294">
        <v>10</v>
      </c>
      <c r="T141">
        <v>5</v>
      </c>
      <c r="U141">
        <v>2022</v>
      </c>
      <c r="V141" s="13">
        <f>DATE(U141,T141,S141)</f>
        <v>44691</v>
      </c>
      <c r="W141" s="148">
        <f>+V141-M141</f>
        <v>71</v>
      </c>
      <c r="X141" s="286">
        <f>IF(W141&lt;65,60,75)</f>
        <v>75</v>
      </c>
      <c r="Y141" s="148">
        <f>+X141-W141</f>
        <v>4</v>
      </c>
      <c r="Z141" s="288"/>
      <c r="AA141" s="287"/>
    </row>
    <row r="142" spans="3:27" x14ac:dyDescent="0.25">
      <c r="C142" s="363">
        <v>167</v>
      </c>
      <c r="D142" s="304" t="s">
        <v>21</v>
      </c>
      <c r="E142" s="303">
        <v>85329</v>
      </c>
      <c r="F142" s="304" t="s">
        <v>371</v>
      </c>
      <c r="G142" s="304" t="s">
        <v>154</v>
      </c>
      <c r="H142" s="305">
        <v>44630</v>
      </c>
      <c r="I142" s="304" t="s">
        <v>19</v>
      </c>
      <c r="J142" s="304" t="s">
        <v>372</v>
      </c>
      <c r="K142" s="304" t="s">
        <v>373</v>
      </c>
      <c r="L142" s="303">
        <v>0</v>
      </c>
      <c r="M142" s="305">
        <v>44620</v>
      </c>
      <c r="N142" s="306">
        <v>15912.75</v>
      </c>
      <c r="O142" s="306">
        <v>1591.28</v>
      </c>
      <c r="P142" s="306">
        <v>17504.03</v>
      </c>
      <c r="Q142" s="303">
        <v>65098</v>
      </c>
      <c r="R142" s="73">
        <f>IF(L142=0,O142*22%,"")</f>
        <v>350.08159999999998</v>
      </c>
      <c r="S142" s="294">
        <v>6</v>
      </c>
      <c r="T142">
        <v>5</v>
      </c>
      <c r="U142">
        <v>2022</v>
      </c>
      <c r="V142" s="13">
        <f>DATE(U142,T142,S142)</f>
        <v>44687</v>
      </c>
      <c r="W142" s="148">
        <f>+V142-M142</f>
        <v>67</v>
      </c>
      <c r="X142" s="286">
        <f>IF(W142&lt;65,60,75)</f>
        <v>75</v>
      </c>
      <c r="Y142" s="148">
        <f>+X142-W142</f>
        <v>8</v>
      </c>
      <c r="Z142" s="288"/>
      <c r="AA142" s="287"/>
    </row>
    <row r="143" spans="3:27" x14ac:dyDescent="0.25">
      <c r="C143" s="363">
        <v>168</v>
      </c>
      <c r="D143" s="304" t="s">
        <v>21</v>
      </c>
      <c r="E143" s="303">
        <v>85330</v>
      </c>
      <c r="F143" s="304" t="s">
        <v>374</v>
      </c>
      <c r="G143" s="304" t="s">
        <v>158</v>
      </c>
      <c r="H143" s="305">
        <v>44630</v>
      </c>
      <c r="I143" s="304" t="s">
        <v>19</v>
      </c>
      <c r="J143" s="304" t="s">
        <v>375</v>
      </c>
      <c r="K143" s="304" t="s">
        <v>376</v>
      </c>
      <c r="L143" s="303">
        <v>0</v>
      </c>
      <c r="M143" s="305">
        <v>44620</v>
      </c>
      <c r="N143" s="306">
        <v>210</v>
      </c>
      <c r="O143" s="306">
        <v>21</v>
      </c>
      <c r="P143" s="306">
        <v>231</v>
      </c>
      <c r="Q143" s="303">
        <v>65098</v>
      </c>
      <c r="R143" s="73">
        <f>IF(L143=0,O143*22%,"")</f>
        <v>4.62</v>
      </c>
      <c r="S143" s="294">
        <v>6</v>
      </c>
      <c r="T143">
        <v>5</v>
      </c>
      <c r="U143">
        <v>2022</v>
      </c>
      <c r="V143" s="13">
        <f>DATE(U143,T143,S143)</f>
        <v>44687</v>
      </c>
      <c r="W143" s="148">
        <f>+V143-M143</f>
        <v>67</v>
      </c>
      <c r="X143" s="286">
        <f>IF(W143&lt;65,60,75)</f>
        <v>75</v>
      </c>
      <c r="Y143" s="148">
        <f>+X143-W143</f>
        <v>8</v>
      </c>
      <c r="Z143" s="288"/>
      <c r="AA143" s="287"/>
    </row>
    <row r="144" spans="3:27" x14ac:dyDescent="0.25">
      <c r="C144" s="363">
        <v>169</v>
      </c>
      <c r="D144" s="304" t="s">
        <v>74</v>
      </c>
      <c r="E144" s="303">
        <v>85331</v>
      </c>
      <c r="F144" s="304" t="s">
        <v>420</v>
      </c>
      <c r="G144" s="304" t="s">
        <v>421</v>
      </c>
      <c r="H144" s="305">
        <v>44630</v>
      </c>
      <c r="I144" s="304" t="s">
        <v>19</v>
      </c>
      <c r="J144" s="304" t="s">
        <v>422</v>
      </c>
      <c r="K144" s="304" t="s">
        <v>423</v>
      </c>
      <c r="L144" s="303">
        <v>0</v>
      </c>
      <c r="M144" s="305">
        <v>44620</v>
      </c>
      <c r="N144" s="306">
        <v>111</v>
      </c>
      <c r="O144" s="306">
        <v>24.42</v>
      </c>
      <c r="P144" s="306">
        <v>135.41999999999999</v>
      </c>
      <c r="Q144" s="303">
        <v>66145</v>
      </c>
      <c r="R144" s="73">
        <f>IF(L144=0,O144*22%,"")</f>
        <v>5.3724000000000007</v>
      </c>
      <c r="S144" s="294">
        <v>10</v>
      </c>
      <c r="T144">
        <v>5</v>
      </c>
      <c r="U144">
        <v>2022</v>
      </c>
      <c r="V144" s="13">
        <f>DATE(U144,T144,S144)</f>
        <v>44691</v>
      </c>
      <c r="W144" s="148">
        <f>+V144-M144</f>
        <v>71</v>
      </c>
      <c r="X144" s="286">
        <f>IF(W144&lt;65,60,75)</f>
        <v>75</v>
      </c>
      <c r="Y144" s="148">
        <f>+X144-W144</f>
        <v>4</v>
      </c>
      <c r="Z144" s="288"/>
      <c r="AA144" s="287"/>
    </row>
    <row r="145" spans="3:27" x14ac:dyDescent="0.25">
      <c r="C145" s="357">
        <v>170</v>
      </c>
      <c r="D145" s="308" t="s">
        <v>23</v>
      </c>
      <c r="E145" s="307">
        <v>85437</v>
      </c>
      <c r="F145" s="308" t="s">
        <v>91</v>
      </c>
      <c r="G145" s="308" t="s">
        <v>391</v>
      </c>
      <c r="H145" s="309">
        <v>44640</v>
      </c>
      <c r="I145" s="308" t="s">
        <v>19</v>
      </c>
      <c r="J145" s="308" t="s">
        <v>392</v>
      </c>
      <c r="K145" s="308" t="s">
        <v>393</v>
      </c>
      <c r="L145" s="307">
        <v>0</v>
      </c>
      <c r="M145" s="309">
        <v>44620</v>
      </c>
      <c r="N145" s="334">
        <v>8600</v>
      </c>
      <c r="O145" s="334">
        <v>1892</v>
      </c>
      <c r="P145" s="334">
        <v>10492</v>
      </c>
      <c r="Q145" s="307">
        <v>66154</v>
      </c>
      <c r="R145" s="73">
        <f>IF(L145=0,O145*22%,"")</f>
        <v>416.24</v>
      </c>
      <c r="S145" s="294">
        <v>10</v>
      </c>
      <c r="T145">
        <v>5</v>
      </c>
      <c r="U145">
        <v>2022</v>
      </c>
      <c r="V145" s="13">
        <f>DATE(U145,T145,S145)</f>
        <v>44691</v>
      </c>
      <c r="W145" s="148">
        <f>+V145-M145</f>
        <v>71</v>
      </c>
      <c r="X145" s="286">
        <f>IF(W145&lt;65,60,75)</f>
        <v>75</v>
      </c>
      <c r="Y145" s="148">
        <f>+X145-W145</f>
        <v>4</v>
      </c>
      <c r="Z145" s="288"/>
      <c r="AA145" s="287"/>
    </row>
    <row r="146" spans="3:27" x14ac:dyDescent="0.25">
      <c r="C146" s="357">
        <v>173</v>
      </c>
      <c r="D146" s="308" t="s">
        <v>167</v>
      </c>
      <c r="E146" s="307">
        <v>85440</v>
      </c>
      <c r="F146" s="308" t="s">
        <v>172</v>
      </c>
      <c r="G146" s="308" t="s">
        <v>169</v>
      </c>
      <c r="H146" s="309">
        <v>44640</v>
      </c>
      <c r="I146" s="308" t="s">
        <v>59</v>
      </c>
      <c r="J146" s="308" t="s">
        <v>173</v>
      </c>
      <c r="K146" s="308" t="s">
        <v>174</v>
      </c>
      <c r="L146" s="307">
        <v>0</v>
      </c>
      <c r="M146" s="309">
        <v>44639</v>
      </c>
      <c r="N146" s="310">
        <v>-379</v>
      </c>
      <c r="O146" s="310">
        <v>0</v>
      </c>
      <c r="P146" s="310">
        <v>-379</v>
      </c>
      <c r="Q146" s="307">
        <v>66834</v>
      </c>
      <c r="R146" s="73">
        <v>0</v>
      </c>
      <c r="S146" s="294">
        <v>6</v>
      </c>
      <c r="T146">
        <v>4</v>
      </c>
      <c r="U146">
        <v>2022</v>
      </c>
      <c r="V146" s="13">
        <f>DATE(U146,T146,S146)</f>
        <v>44657</v>
      </c>
      <c r="W146" s="148">
        <f>+V146-M146</f>
        <v>18</v>
      </c>
      <c r="X146" s="286">
        <f>+W146</f>
        <v>18</v>
      </c>
      <c r="Y146" s="148">
        <f>+X146-W146</f>
        <v>0</v>
      </c>
      <c r="Z146" s="288"/>
      <c r="AA146" s="287"/>
    </row>
    <row r="147" spans="3:27" x14ac:dyDescent="0.25">
      <c r="C147" s="357">
        <v>174</v>
      </c>
      <c r="D147" s="308" t="s">
        <v>66</v>
      </c>
      <c r="E147" s="307">
        <v>85441</v>
      </c>
      <c r="F147" s="308" t="s">
        <v>676</v>
      </c>
      <c r="G147" s="308" t="s">
        <v>385</v>
      </c>
      <c r="H147" s="309">
        <v>44640</v>
      </c>
      <c r="I147" s="308" t="s">
        <v>19</v>
      </c>
      <c r="J147" s="308" t="s">
        <v>677</v>
      </c>
      <c r="K147" s="308" t="s">
        <v>678</v>
      </c>
      <c r="L147" s="307">
        <v>0</v>
      </c>
      <c r="M147" s="309">
        <v>44634</v>
      </c>
      <c r="N147" s="310">
        <v>133.5</v>
      </c>
      <c r="O147" s="310">
        <v>29.37</v>
      </c>
      <c r="P147" s="310">
        <v>162.87</v>
      </c>
      <c r="Q147" s="307">
        <v>3343</v>
      </c>
      <c r="R147" s="73">
        <f>IF(L147=0,O147*22%,"")</f>
        <v>6.4614000000000003</v>
      </c>
      <c r="S147" s="294">
        <v>10</v>
      </c>
      <c r="T147">
        <v>6</v>
      </c>
      <c r="U147">
        <v>2022</v>
      </c>
      <c r="V147" s="13">
        <f>DATE(U147,T147,S147)</f>
        <v>44722</v>
      </c>
      <c r="W147" s="148">
        <f>+V147-M147</f>
        <v>88</v>
      </c>
      <c r="X147" s="286">
        <f>IF(W147&lt;65,60,75)</f>
        <v>75</v>
      </c>
      <c r="Y147" s="148">
        <f>+X147-W147</f>
        <v>-13</v>
      </c>
      <c r="Z147" s="288"/>
      <c r="AA147" s="287"/>
    </row>
    <row r="148" spans="3:27" x14ac:dyDescent="0.25">
      <c r="C148" s="357">
        <v>175</v>
      </c>
      <c r="D148" s="308" t="s">
        <v>26</v>
      </c>
      <c r="E148" s="307">
        <v>85442</v>
      </c>
      <c r="F148" s="308" t="s">
        <v>727</v>
      </c>
      <c r="G148" s="308" t="s">
        <v>99</v>
      </c>
      <c r="H148" s="309">
        <v>44640</v>
      </c>
      <c r="I148" s="308" t="s">
        <v>19</v>
      </c>
      <c r="J148" s="308" t="s">
        <v>728</v>
      </c>
      <c r="K148" s="308" t="s">
        <v>729</v>
      </c>
      <c r="L148" s="307">
        <v>0</v>
      </c>
      <c r="M148" s="309">
        <v>44630</v>
      </c>
      <c r="N148" s="310">
        <v>847</v>
      </c>
      <c r="O148" s="310">
        <v>186.34</v>
      </c>
      <c r="P148" s="310">
        <v>1033.3399999999999</v>
      </c>
      <c r="Q148" s="307">
        <v>63667</v>
      </c>
      <c r="R148" s="73">
        <f>IF(L148=0,O148*22%,"")</f>
        <v>40.994799999999998</v>
      </c>
      <c r="S148" s="294">
        <v>10</v>
      </c>
      <c r="T148">
        <v>6</v>
      </c>
      <c r="U148">
        <v>2022</v>
      </c>
      <c r="V148" s="13">
        <f>DATE(U148,T148,S148)</f>
        <v>44722</v>
      </c>
      <c r="W148" s="148">
        <f>+V148-M148</f>
        <v>92</v>
      </c>
      <c r="X148" s="286">
        <v>75</v>
      </c>
      <c r="Y148" s="148">
        <f>+X148-W148</f>
        <v>-17</v>
      </c>
      <c r="Z148" s="288"/>
      <c r="AA148" s="287"/>
    </row>
    <row r="149" spans="3:27" x14ac:dyDescent="0.25">
      <c r="C149" s="357">
        <v>176</v>
      </c>
      <c r="D149" s="308" t="s">
        <v>167</v>
      </c>
      <c r="E149" s="307">
        <v>85448</v>
      </c>
      <c r="F149" s="308" t="s">
        <v>175</v>
      </c>
      <c r="G149" s="308" t="s">
        <v>169</v>
      </c>
      <c r="H149" s="309">
        <v>44651</v>
      </c>
      <c r="I149" s="308" t="s">
        <v>59</v>
      </c>
      <c r="J149" s="308" t="s">
        <v>176</v>
      </c>
      <c r="K149" s="308" t="s">
        <v>177</v>
      </c>
      <c r="L149" s="307">
        <v>0</v>
      </c>
      <c r="M149" s="309">
        <v>44644</v>
      </c>
      <c r="N149" s="310">
        <v>-379</v>
      </c>
      <c r="O149" s="310">
        <v>0</v>
      </c>
      <c r="P149" s="310">
        <v>-379</v>
      </c>
      <c r="Q149" s="307">
        <v>66834</v>
      </c>
      <c r="R149" s="73">
        <v>0</v>
      </c>
      <c r="S149" s="294">
        <v>6</v>
      </c>
      <c r="T149">
        <v>4</v>
      </c>
      <c r="U149">
        <v>2022</v>
      </c>
      <c r="V149" s="13">
        <f>DATE(U149,T149,S149)</f>
        <v>44657</v>
      </c>
      <c r="W149" s="148">
        <f>+V149-M149</f>
        <v>13</v>
      </c>
      <c r="X149" s="286">
        <f>+W149</f>
        <v>13</v>
      </c>
      <c r="Y149" s="148">
        <f>+X149-W149</f>
        <v>0</v>
      </c>
      <c r="Z149" s="288"/>
      <c r="AA149" s="287"/>
    </row>
    <row r="150" spans="3:27" x14ac:dyDescent="0.25">
      <c r="C150" s="357">
        <v>177</v>
      </c>
      <c r="D150" s="308" t="s">
        <v>167</v>
      </c>
      <c r="E150" s="307">
        <v>85449</v>
      </c>
      <c r="F150" s="308" t="s">
        <v>178</v>
      </c>
      <c r="G150" s="308" t="s">
        <v>169</v>
      </c>
      <c r="H150" s="309">
        <v>44651</v>
      </c>
      <c r="I150" s="308" t="s">
        <v>19</v>
      </c>
      <c r="J150" s="308" t="s">
        <v>179</v>
      </c>
      <c r="K150" s="308" t="s">
        <v>180</v>
      </c>
      <c r="L150" s="307">
        <v>0</v>
      </c>
      <c r="M150" s="309">
        <v>44644</v>
      </c>
      <c r="N150" s="310">
        <v>379</v>
      </c>
      <c r="O150" s="310">
        <v>0</v>
      </c>
      <c r="P150" s="310">
        <v>379</v>
      </c>
      <c r="Q150" s="307">
        <v>66834</v>
      </c>
      <c r="R150" s="73">
        <v>0</v>
      </c>
      <c r="S150" s="294">
        <v>6</v>
      </c>
      <c r="T150">
        <v>4</v>
      </c>
      <c r="U150">
        <v>2022</v>
      </c>
      <c r="V150" s="13">
        <f>DATE(U150,T150,S150)</f>
        <v>44657</v>
      </c>
      <c r="W150" s="148">
        <f>+V150-M150</f>
        <v>13</v>
      </c>
      <c r="X150" s="286">
        <f>+W150</f>
        <v>13</v>
      </c>
      <c r="Y150" s="148">
        <f>+X150-W150</f>
        <v>0</v>
      </c>
      <c r="Z150" s="288"/>
      <c r="AA150" s="287"/>
    </row>
    <row r="151" spans="3:27" x14ac:dyDescent="0.25">
      <c r="C151" s="357">
        <v>178</v>
      </c>
      <c r="D151" s="308" t="s">
        <v>167</v>
      </c>
      <c r="E151" s="307">
        <v>85450</v>
      </c>
      <c r="F151" s="308" t="s">
        <v>181</v>
      </c>
      <c r="G151" s="308" t="s">
        <v>169</v>
      </c>
      <c r="H151" s="309">
        <v>44651</v>
      </c>
      <c r="I151" s="308" t="s">
        <v>19</v>
      </c>
      <c r="J151" s="308" t="s">
        <v>182</v>
      </c>
      <c r="K151" s="308" t="s">
        <v>183</v>
      </c>
      <c r="L151" s="307">
        <v>0</v>
      </c>
      <c r="M151" s="309">
        <v>44644</v>
      </c>
      <c r="N151" s="310">
        <v>381</v>
      </c>
      <c r="O151" s="310">
        <v>0</v>
      </c>
      <c r="P151" s="310">
        <v>381</v>
      </c>
      <c r="Q151" s="307">
        <v>66834</v>
      </c>
      <c r="R151" s="73">
        <v>0</v>
      </c>
      <c r="S151" s="294">
        <v>6</v>
      </c>
      <c r="T151">
        <v>4</v>
      </c>
      <c r="U151">
        <v>2022</v>
      </c>
      <c r="V151" s="13">
        <f>DATE(U151,T151,S151)</f>
        <v>44657</v>
      </c>
      <c r="W151" s="148">
        <f>+V151-M151</f>
        <v>13</v>
      </c>
      <c r="X151" s="286">
        <f>+W151</f>
        <v>13</v>
      </c>
      <c r="Y151" s="148">
        <f>+X151-W151</f>
        <v>0</v>
      </c>
      <c r="Z151" s="288"/>
      <c r="AA151" s="287"/>
    </row>
    <row r="152" spans="3:27" x14ac:dyDescent="0.25">
      <c r="C152" s="362">
        <v>181</v>
      </c>
      <c r="D152" s="325" t="s">
        <v>818</v>
      </c>
      <c r="E152" s="324">
        <v>85774</v>
      </c>
      <c r="F152" s="325" t="s">
        <v>819</v>
      </c>
      <c r="G152" s="325" t="s">
        <v>820</v>
      </c>
      <c r="H152" s="326">
        <v>44651</v>
      </c>
      <c r="I152" s="325" t="s">
        <v>19</v>
      </c>
      <c r="J152" s="325" t="s">
        <v>821</v>
      </c>
      <c r="K152" s="325" t="s">
        <v>822</v>
      </c>
      <c r="L152" s="324">
        <v>0</v>
      </c>
      <c r="M152" s="326">
        <v>44641</v>
      </c>
      <c r="N152" s="327">
        <v>1200</v>
      </c>
      <c r="O152" s="327">
        <v>264</v>
      </c>
      <c r="P152" s="327">
        <v>1464</v>
      </c>
      <c r="Q152" s="324">
        <v>66830</v>
      </c>
      <c r="R152" s="73">
        <f>IF(L152=0,O152*22%,"")</f>
        <v>58.08</v>
      </c>
      <c r="S152" s="294">
        <v>14</v>
      </c>
      <c r="T152">
        <v>6</v>
      </c>
      <c r="U152">
        <v>2022</v>
      </c>
      <c r="V152" s="13">
        <f>DATE(U152,T152,S152)</f>
        <v>44726</v>
      </c>
      <c r="W152" s="148">
        <f>+V152-M152</f>
        <v>85</v>
      </c>
      <c r="X152" s="286">
        <v>90</v>
      </c>
      <c r="Y152" s="148">
        <f>+X152-W152</f>
        <v>5</v>
      </c>
      <c r="Z152" s="288"/>
      <c r="AA152" s="287"/>
    </row>
    <row r="153" spans="3:27" x14ac:dyDescent="0.25">
      <c r="C153" s="362">
        <v>182</v>
      </c>
      <c r="D153" s="325" t="s">
        <v>818</v>
      </c>
      <c r="E153" s="324">
        <v>85775</v>
      </c>
      <c r="F153" s="325" t="s">
        <v>823</v>
      </c>
      <c r="G153" s="325" t="s">
        <v>820</v>
      </c>
      <c r="H153" s="326">
        <v>44651</v>
      </c>
      <c r="I153" s="325" t="s">
        <v>19</v>
      </c>
      <c r="J153" s="325" t="s">
        <v>824</v>
      </c>
      <c r="K153" s="325" t="s">
        <v>825</v>
      </c>
      <c r="L153" s="324">
        <v>0</v>
      </c>
      <c r="M153" s="326">
        <v>44641</v>
      </c>
      <c r="N153" s="327">
        <v>1500</v>
      </c>
      <c r="O153" s="327">
        <v>330</v>
      </c>
      <c r="P153" s="327">
        <v>1830</v>
      </c>
      <c r="Q153" s="324">
        <v>66830</v>
      </c>
      <c r="R153" s="73">
        <f>IF(L153=0,O153*22%,"")</f>
        <v>72.599999999999994</v>
      </c>
      <c r="S153" s="294">
        <v>14</v>
      </c>
      <c r="T153">
        <v>6</v>
      </c>
      <c r="U153">
        <v>2022</v>
      </c>
      <c r="V153" s="13">
        <f>DATE(U153,T153,S153)</f>
        <v>44726</v>
      </c>
      <c r="W153" s="148">
        <f>+V153-M153</f>
        <v>85</v>
      </c>
      <c r="X153" s="286">
        <v>90</v>
      </c>
      <c r="Y153" s="148">
        <f>+X153-W153</f>
        <v>5</v>
      </c>
      <c r="Z153" s="288"/>
      <c r="AA153" s="287"/>
    </row>
    <row r="154" spans="3:27" x14ac:dyDescent="0.25">
      <c r="C154" s="362">
        <v>183</v>
      </c>
      <c r="D154" s="325" t="s">
        <v>818</v>
      </c>
      <c r="E154" s="324">
        <v>85776</v>
      </c>
      <c r="F154" s="325" t="s">
        <v>826</v>
      </c>
      <c r="G154" s="325" t="s">
        <v>820</v>
      </c>
      <c r="H154" s="326">
        <v>44651</v>
      </c>
      <c r="I154" s="325" t="s">
        <v>19</v>
      </c>
      <c r="J154" s="325" t="s">
        <v>827</v>
      </c>
      <c r="K154" s="325" t="s">
        <v>828</v>
      </c>
      <c r="L154" s="324">
        <v>0</v>
      </c>
      <c r="M154" s="326">
        <v>44641</v>
      </c>
      <c r="N154" s="327">
        <v>9500</v>
      </c>
      <c r="O154" s="327">
        <v>2090</v>
      </c>
      <c r="P154" s="327">
        <v>11590</v>
      </c>
      <c r="Q154" s="324">
        <v>66830</v>
      </c>
      <c r="R154" s="73">
        <f>IF(L154=0,O154*22%,"")</f>
        <v>459.8</v>
      </c>
      <c r="S154" s="294">
        <v>14</v>
      </c>
      <c r="T154">
        <v>6</v>
      </c>
      <c r="U154">
        <v>2022</v>
      </c>
      <c r="V154" s="13">
        <f>DATE(U154,T154,S154)</f>
        <v>44726</v>
      </c>
      <c r="W154" s="148">
        <f>+V154-M154</f>
        <v>85</v>
      </c>
      <c r="X154" s="286">
        <v>90</v>
      </c>
      <c r="Y154" s="148">
        <f>+X154-W154</f>
        <v>5</v>
      </c>
      <c r="Z154" s="288"/>
      <c r="AA154" s="287"/>
    </row>
    <row r="155" spans="3:27" x14ac:dyDescent="0.25">
      <c r="C155" s="362">
        <v>184</v>
      </c>
      <c r="D155" s="325" t="s">
        <v>44</v>
      </c>
      <c r="E155" s="324">
        <v>85777</v>
      </c>
      <c r="F155" s="325" t="s">
        <v>603</v>
      </c>
      <c r="G155" s="325" t="s">
        <v>333</v>
      </c>
      <c r="H155" s="326">
        <v>44651</v>
      </c>
      <c r="I155" s="325" t="s">
        <v>19</v>
      </c>
      <c r="J155" s="325" t="s">
        <v>604</v>
      </c>
      <c r="K155" s="325" t="s">
        <v>605</v>
      </c>
      <c r="L155" s="324">
        <v>0</v>
      </c>
      <c r="M155" s="326">
        <v>44644</v>
      </c>
      <c r="N155" s="327">
        <v>16662.07</v>
      </c>
      <c r="O155" s="327">
        <v>708.28</v>
      </c>
      <c r="P155" s="327">
        <v>17370.349999999999</v>
      </c>
      <c r="Q155" s="324">
        <v>66326</v>
      </c>
      <c r="R155" s="73">
        <f>IF(L155=0,O155*22%,"")</f>
        <v>155.82159999999999</v>
      </c>
      <c r="S155" s="294">
        <v>23</v>
      </c>
      <c r="T155">
        <v>5</v>
      </c>
      <c r="U155">
        <v>2022</v>
      </c>
      <c r="V155" s="13">
        <f>DATE(U155,T155,S155)</f>
        <v>44704</v>
      </c>
      <c r="W155" s="148">
        <f>+V155-M155</f>
        <v>60</v>
      </c>
      <c r="X155" s="286">
        <f>IF(W155&lt;65,60,75)</f>
        <v>60</v>
      </c>
      <c r="Y155" s="148">
        <f>+X155-W155</f>
        <v>0</v>
      </c>
      <c r="Z155" s="288"/>
      <c r="AA155" s="287"/>
    </row>
    <row r="156" spans="3:27" x14ac:dyDescent="0.25">
      <c r="C156" s="362">
        <v>185</v>
      </c>
      <c r="D156" s="325" t="s">
        <v>44</v>
      </c>
      <c r="E156" s="324">
        <v>85778</v>
      </c>
      <c r="F156" s="325" t="s">
        <v>606</v>
      </c>
      <c r="G156" s="325" t="s">
        <v>333</v>
      </c>
      <c r="H156" s="326">
        <v>44651</v>
      </c>
      <c r="I156" s="325" t="s">
        <v>19</v>
      </c>
      <c r="J156" s="325" t="s">
        <v>607</v>
      </c>
      <c r="K156" s="325" t="s">
        <v>608</v>
      </c>
      <c r="L156" s="324">
        <v>0</v>
      </c>
      <c r="M156" s="326">
        <v>44644</v>
      </c>
      <c r="N156" s="327">
        <v>358.1</v>
      </c>
      <c r="O156" s="327">
        <v>17.91</v>
      </c>
      <c r="P156" s="327">
        <v>376.01</v>
      </c>
      <c r="Q156" s="324">
        <v>66326</v>
      </c>
      <c r="R156" s="73">
        <f>IF(L156=0,O156*22%,"")</f>
        <v>3.9401999999999999</v>
      </c>
      <c r="S156" s="294">
        <v>23</v>
      </c>
      <c r="T156">
        <v>5</v>
      </c>
      <c r="U156">
        <v>2022</v>
      </c>
      <c r="V156" s="13">
        <f>DATE(U156,T156,S156)</f>
        <v>44704</v>
      </c>
      <c r="W156" s="148">
        <f>+V156-M156</f>
        <v>60</v>
      </c>
      <c r="X156" s="286">
        <f>IF(W156&lt;65,60,75)</f>
        <v>60</v>
      </c>
      <c r="Y156" s="148">
        <f>+X156-W156</f>
        <v>0</v>
      </c>
      <c r="Z156" s="288"/>
      <c r="AA156" s="287"/>
    </row>
    <row r="157" spans="3:27" x14ac:dyDescent="0.25">
      <c r="C157" s="362">
        <v>186</v>
      </c>
      <c r="D157" s="325" t="s">
        <v>24</v>
      </c>
      <c r="E157" s="324">
        <v>85779</v>
      </c>
      <c r="F157" s="325" t="s">
        <v>397</v>
      </c>
      <c r="G157" s="325" t="s">
        <v>398</v>
      </c>
      <c r="H157" s="326">
        <v>44651</v>
      </c>
      <c r="I157" s="325" t="s">
        <v>19</v>
      </c>
      <c r="J157" s="325" t="s">
        <v>399</v>
      </c>
      <c r="K157" s="325" t="s">
        <v>400</v>
      </c>
      <c r="L157" s="324">
        <v>0</v>
      </c>
      <c r="M157" s="326">
        <v>44650</v>
      </c>
      <c r="N157" s="327">
        <v>85</v>
      </c>
      <c r="O157" s="327">
        <v>18.7</v>
      </c>
      <c r="P157" s="327">
        <v>103.7</v>
      </c>
      <c r="Q157" s="324">
        <v>64936</v>
      </c>
      <c r="R157" s="73">
        <f>IF(L157=0,O157*22%,"")</f>
        <v>4.1139999999999999</v>
      </c>
      <c r="S157" s="294">
        <v>10</v>
      </c>
      <c r="T157">
        <v>5</v>
      </c>
      <c r="U157">
        <v>2022</v>
      </c>
      <c r="V157" s="13">
        <f>DATE(U157,T157,S157)</f>
        <v>44691</v>
      </c>
      <c r="W157" s="148">
        <f>+V157-M157</f>
        <v>41</v>
      </c>
      <c r="X157" s="286">
        <f>IF(W157&lt;65,60,75)</f>
        <v>60</v>
      </c>
      <c r="Y157" s="148">
        <f>+X157-W157</f>
        <v>19</v>
      </c>
      <c r="Z157" s="288"/>
      <c r="AA157" s="287"/>
    </row>
    <row r="158" spans="3:27" x14ac:dyDescent="0.25">
      <c r="C158" s="362">
        <v>187</v>
      </c>
      <c r="D158" s="325" t="s">
        <v>295</v>
      </c>
      <c r="E158" s="324">
        <v>85780</v>
      </c>
      <c r="F158" s="325" t="s">
        <v>80</v>
      </c>
      <c r="G158" s="325" t="s">
        <v>296</v>
      </c>
      <c r="H158" s="326">
        <v>44651</v>
      </c>
      <c r="I158" s="325" t="s">
        <v>19</v>
      </c>
      <c r="J158" s="325" t="s">
        <v>297</v>
      </c>
      <c r="K158" s="325" t="s">
        <v>298</v>
      </c>
      <c r="L158" s="324">
        <v>0</v>
      </c>
      <c r="M158" s="326">
        <v>44649</v>
      </c>
      <c r="N158" s="327">
        <v>5500</v>
      </c>
      <c r="O158" s="327">
        <v>550</v>
      </c>
      <c r="P158" s="327">
        <v>6050</v>
      </c>
      <c r="Q158" s="324">
        <v>66842</v>
      </c>
      <c r="R158" s="73">
        <f>IF(L158=0,O158*22%,"")</f>
        <v>121</v>
      </c>
      <c r="S158" s="294">
        <v>12</v>
      </c>
      <c r="T158">
        <v>4</v>
      </c>
      <c r="U158">
        <v>2022</v>
      </c>
      <c r="V158" s="13">
        <f>DATE(U158,T158,S158)</f>
        <v>44663</v>
      </c>
      <c r="W158" s="148">
        <f>+V158-M158</f>
        <v>14</v>
      </c>
      <c r="X158" s="286">
        <v>1</v>
      </c>
      <c r="Y158" s="148">
        <f>+X158-W158</f>
        <v>-13</v>
      </c>
      <c r="Z158" s="288"/>
      <c r="AA158" s="287"/>
    </row>
    <row r="159" spans="3:27" x14ac:dyDescent="0.25">
      <c r="C159" s="362">
        <v>188</v>
      </c>
      <c r="D159" s="325" t="s">
        <v>126</v>
      </c>
      <c r="E159" s="324">
        <v>85781</v>
      </c>
      <c r="F159" s="325" t="s">
        <v>769</v>
      </c>
      <c r="G159" s="325" t="s">
        <v>770</v>
      </c>
      <c r="H159" s="326">
        <v>44651</v>
      </c>
      <c r="I159" s="325" t="s">
        <v>19</v>
      </c>
      <c r="J159" s="325" t="s">
        <v>771</v>
      </c>
      <c r="K159" s="325" t="s">
        <v>772</v>
      </c>
      <c r="L159" s="324">
        <v>0</v>
      </c>
      <c r="M159" s="326">
        <v>44645</v>
      </c>
      <c r="N159" s="327">
        <v>264.37</v>
      </c>
      <c r="O159" s="327">
        <v>13.22</v>
      </c>
      <c r="P159" s="327">
        <v>277.58999999999997</v>
      </c>
      <c r="Q159" s="324">
        <v>64332</v>
      </c>
      <c r="R159" s="73">
        <f>IF(L159=0,O159*22%,"")</f>
        <v>2.9084000000000003</v>
      </c>
      <c r="S159" s="294">
        <v>10</v>
      </c>
      <c r="T159">
        <v>6</v>
      </c>
      <c r="U159">
        <v>2022</v>
      </c>
      <c r="V159" s="13">
        <f>DATE(U159,T159,S159)</f>
        <v>44722</v>
      </c>
      <c r="W159" s="148">
        <f>+V159-M159</f>
        <v>77</v>
      </c>
      <c r="X159" s="286">
        <f>IF(W159&lt;65,60,75)</f>
        <v>75</v>
      </c>
      <c r="Y159" s="148">
        <f>+X159-W159</f>
        <v>-2</v>
      </c>
      <c r="Z159" s="288"/>
      <c r="AA159" s="287"/>
    </row>
    <row r="160" spans="3:27" x14ac:dyDescent="0.25">
      <c r="C160" s="362">
        <v>189</v>
      </c>
      <c r="D160" s="325" t="s">
        <v>34</v>
      </c>
      <c r="E160" s="324">
        <v>85782</v>
      </c>
      <c r="F160" s="325" t="s">
        <v>428</v>
      </c>
      <c r="G160" s="325" t="s">
        <v>429</v>
      </c>
      <c r="H160" s="326">
        <v>44651</v>
      </c>
      <c r="I160" s="325" t="s">
        <v>19</v>
      </c>
      <c r="J160" s="325" t="s">
        <v>430</v>
      </c>
      <c r="K160" s="325" t="s">
        <v>431</v>
      </c>
      <c r="L160" s="324">
        <v>0</v>
      </c>
      <c r="M160" s="326">
        <v>44648</v>
      </c>
      <c r="N160" s="327">
        <v>125.22</v>
      </c>
      <c r="O160" s="327">
        <v>27.55</v>
      </c>
      <c r="P160" s="327">
        <v>152.77000000000001</v>
      </c>
      <c r="Q160" s="324">
        <v>66491</v>
      </c>
      <c r="R160" s="73">
        <v>6.0609999999999999</v>
      </c>
      <c r="S160" s="294">
        <v>10</v>
      </c>
      <c r="T160">
        <v>5</v>
      </c>
      <c r="U160">
        <v>2022</v>
      </c>
      <c r="V160" s="13">
        <f>DATE(U160,T160,S160)</f>
        <v>44691</v>
      </c>
      <c r="W160" s="148">
        <f>+V160-M160</f>
        <v>43</v>
      </c>
      <c r="X160" s="286">
        <f>IF(W160&lt;65,60,75)</f>
        <v>60</v>
      </c>
      <c r="Y160" s="148">
        <f>+X160-W160</f>
        <v>17</v>
      </c>
      <c r="Z160" s="288"/>
      <c r="AA160" s="287"/>
    </row>
    <row r="161" spans="3:27" x14ac:dyDescent="0.25">
      <c r="C161" s="362">
        <v>190</v>
      </c>
      <c r="D161" s="325" t="s">
        <v>37</v>
      </c>
      <c r="E161" s="324">
        <v>85783</v>
      </c>
      <c r="F161" s="325" t="s">
        <v>76</v>
      </c>
      <c r="G161" s="325" t="s">
        <v>121</v>
      </c>
      <c r="H161" s="326">
        <v>44651</v>
      </c>
      <c r="I161" s="325" t="s">
        <v>19</v>
      </c>
      <c r="J161" s="325" t="s">
        <v>690</v>
      </c>
      <c r="K161" s="325" t="s">
        <v>691</v>
      </c>
      <c r="L161" s="324">
        <v>0</v>
      </c>
      <c r="M161" s="326">
        <v>44649</v>
      </c>
      <c r="N161" s="327">
        <v>1040</v>
      </c>
      <c r="O161" s="327">
        <v>0</v>
      </c>
      <c r="P161" s="327">
        <v>1040</v>
      </c>
      <c r="Q161" s="324">
        <v>66417</v>
      </c>
      <c r="R161" s="73">
        <f>IF(L161=0,O161*22%,"")</f>
        <v>0</v>
      </c>
      <c r="S161" s="294">
        <v>10</v>
      </c>
      <c r="T161">
        <v>6</v>
      </c>
      <c r="U161">
        <v>2022</v>
      </c>
      <c r="V161" s="13">
        <f>DATE(U161,T161,S161)</f>
        <v>44722</v>
      </c>
      <c r="W161" s="148">
        <f>+V161-M161</f>
        <v>73</v>
      </c>
      <c r="X161" s="286">
        <f>IF(W161&lt;65,60,75)</f>
        <v>75</v>
      </c>
      <c r="Y161" s="148">
        <f>+X161-W161</f>
        <v>2</v>
      </c>
      <c r="Z161" s="288"/>
      <c r="AA161" s="287"/>
    </row>
    <row r="162" spans="3:27" x14ac:dyDescent="0.25">
      <c r="C162" s="362">
        <v>192</v>
      </c>
      <c r="D162" s="325" t="s">
        <v>53</v>
      </c>
      <c r="E162" s="324">
        <v>85786</v>
      </c>
      <c r="F162" s="325" t="s">
        <v>747</v>
      </c>
      <c r="G162" s="325" t="s">
        <v>748</v>
      </c>
      <c r="H162" s="326">
        <v>44651</v>
      </c>
      <c r="I162" s="325" t="s">
        <v>19</v>
      </c>
      <c r="J162" s="325" t="s">
        <v>749</v>
      </c>
      <c r="K162" s="325" t="s">
        <v>750</v>
      </c>
      <c r="L162" s="324">
        <v>0</v>
      </c>
      <c r="M162" s="326">
        <v>44648</v>
      </c>
      <c r="N162" s="327">
        <v>1203.8399999999999</v>
      </c>
      <c r="O162" s="327">
        <v>120.38</v>
      </c>
      <c r="P162" s="327">
        <v>1324.22</v>
      </c>
      <c r="Q162" s="324">
        <v>66487</v>
      </c>
      <c r="R162" s="73">
        <f>IF(L162=0,O162*22%,"")</f>
        <v>26.483599999999999</v>
      </c>
      <c r="S162" s="294">
        <v>10</v>
      </c>
      <c r="T162">
        <v>6</v>
      </c>
      <c r="U162">
        <v>2022</v>
      </c>
      <c r="V162" s="13">
        <f>DATE(U162,T162,S162)</f>
        <v>44722</v>
      </c>
      <c r="W162" s="148">
        <f>+V162-M162</f>
        <v>74</v>
      </c>
      <c r="X162" s="286">
        <f>IF(W162&lt;65,60,75)</f>
        <v>75</v>
      </c>
      <c r="Y162" s="148">
        <f>+X162-W162</f>
        <v>1</v>
      </c>
      <c r="Z162" s="288"/>
      <c r="AA162" s="287"/>
    </row>
    <row r="163" spans="3:27" x14ac:dyDescent="0.25">
      <c r="C163" s="362">
        <v>193</v>
      </c>
      <c r="D163" s="325" t="s">
        <v>41</v>
      </c>
      <c r="E163" s="324">
        <v>85787</v>
      </c>
      <c r="F163" s="325" t="s">
        <v>814</v>
      </c>
      <c r="G163" s="325" t="s">
        <v>815</v>
      </c>
      <c r="H163" s="326">
        <v>44651</v>
      </c>
      <c r="I163" s="325" t="s">
        <v>19</v>
      </c>
      <c r="J163" s="325" t="s">
        <v>816</v>
      </c>
      <c r="K163" s="325" t="s">
        <v>817</v>
      </c>
      <c r="L163" s="324">
        <v>0</v>
      </c>
      <c r="M163" s="326">
        <v>44651</v>
      </c>
      <c r="N163" s="327">
        <v>589.75</v>
      </c>
      <c r="O163" s="327">
        <v>129.75</v>
      </c>
      <c r="P163" s="327">
        <v>719.5</v>
      </c>
      <c r="Q163" s="324">
        <v>65542</v>
      </c>
      <c r="R163" s="73">
        <f>IF(L163=0,O163*22%,"")</f>
        <v>28.545000000000002</v>
      </c>
      <c r="S163" s="294">
        <v>10</v>
      </c>
      <c r="T163">
        <v>6</v>
      </c>
      <c r="U163">
        <v>2022</v>
      </c>
      <c r="V163" s="13">
        <f>DATE(U163,T163,S163)</f>
        <v>44722</v>
      </c>
      <c r="W163" s="148">
        <f>+V163-M163</f>
        <v>71</v>
      </c>
      <c r="X163" s="286">
        <f>IF(W163&lt;65,60,75)</f>
        <v>75</v>
      </c>
      <c r="Y163" s="148">
        <f>+X163-W163</f>
        <v>4</v>
      </c>
      <c r="Z163" s="288"/>
      <c r="AA163" s="287"/>
    </row>
    <row r="164" spans="3:27" x14ac:dyDescent="0.25">
      <c r="C164" s="362">
        <v>194</v>
      </c>
      <c r="D164" s="325" t="s">
        <v>45</v>
      </c>
      <c r="E164" s="324">
        <v>85791</v>
      </c>
      <c r="F164" s="325" t="s">
        <v>621</v>
      </c>
      <c r="G164" s="325" t="s">
        <v>125</v>
      </c>
      <c r="H164" s="326">
        <v>44651</v>
      </c>
      <c r="I164" s="325" t="s">
        <v>19</v>
      </c>
      <c r="J164" s="325" t="s">
        <v>622</v>
      </c>
      <c r="K164" s="325" t="s">
        <v>623</v>
      </c>
      <c r="L164" s="324">
        <v>0</v>
      </c>
      <c r="M164" s="326">
        <v>44636</v>
      </c>
      <c r="N164" s="327">
        <v>6978.21</v>
      </c>
      <c r="O164" s="327">
        <v>1535.21</v>
      </c>
      <c r="P164" s="327">
        <v>8513.42</v>
      </c>
      <c r="Q164" s="324">
        <v>65856</v>
      </c>
      <c r="R164" s="73">
        <f>IF(L164=0,O164*22%,"")</f>
        <v>337.74619999999999</v>
      </c>
      <c r="S164" s="294">
        <v>23</v>
      </c>
      <c r="T164">
        <v>5</v>
      </c>
      <c r="U164">
        <v>2022</v>
      </c>
      <c r="V164" s="13">
        <f>DATE(U164,T164,S164)</f>
        <v>44704</v>
      </c>
      <c r="W164" s="148">
        <f>+V164-M164</f>
        <v>68</v>
      </c>
      <c r="X164" s="286">
        <v>60</v>
      </c>
      <c r="Y164" s="148">
        <f>+X164-W164</f>
        <v>-8</v>
      </c>
      <c r="Z164" s="288"/>
      <c r="AA164" s="287"/>
    </row>
    <row r="165" spans="3:27" x14ac:dyDescent="0.25">
      <c r="C165" s="362">
        <v>195</v>
      </c>
      <c r="D165" s="325" t="s">
        <v>45</v>
      </c>
      <c r="E165" s="324">
        <v>85793</v>
      </c>
      <c r="F165" s="325" t="s">
        <v>624</v>
      </c>
      <c r="G165" s="325" t="s">
        <v>125</v>
      </c>
      <c r="H165" s="326">
        <v>44651</v>
      </c>
      <c r="I165" s="325" t="s">
        <v>19</v>
      </c>
      <c r="J165" s="325" t="s">
        <v>625</v>
      </c>
      <c r="K165" s="325" t="s">
        <v>626</v>
      </c>
      <c r="L165" s="324">
        <v>0</v>
      </c>
      <c r="M165" s="326">
        <v>44636</v>
      </c>
      <c r="N165" s="327">
        <v>291.81</v>
      </c>
      <c r="O165" s="327">
        <v>64.2</v>
      </c>
      <c r="P165" s="327">
        <v>356.01</v>
      </c>
      <c r="Q165" s="324">
        <v>65856</v>
      </c>
      <c r="R165" s="73">
        <f>IF(L165=0,O165*22%,"")</f>
        <v>14.124000000000001</v>
      </c>
      <c r="S165" s="294">
        <v>23</v>
      </c>
      <c r="T165">
        <v>5</v>
      </c>
      <c r="U165">
        <v>2022</v>
      </c>
      <c r="V165" s="13">
        <f>DATE(U165,T165,S165)</f>
        <v>44704</v>
      </c>
      <c r="W165" s="148">
        <f>+V165-M165</f>
        <v>68</v>
      </c>
      <c r="X165" s="286">
        <v>60</v>
      </c>
      <c r="Y165" s="148">
        <f>+X165-W165</f>
        <v>-8</v>
      </c>
      <c r="Z165" s="288"/>
      <c r="AA165" s="287"/>
    </row>
    <row r="166" spans="3:27" x14ac:dyDescent="0.25">
      <c r="C166" s="362">
        <v>196</v>
      </c>
      <c r="D166" s="325" t="s">
        <v>45</v>
      </c>
      <c r="E166" s="324">
        <v>85794</v>
      </c>
      <c r="F166" s="325" t="s">
        <v>627</v>
      </c>
      <c r="G166" s="325" t="s">
        <v>125</v>
      </c>
      <c r="H166" s="326">
        <v>44651</v>
      </c>
      <c r="I166" s="325" t="s">
        <v>19</v>
      </c>
      <c r="J166" s="325" t="s">
        <v>628</v>
      </c>
      <c r="K166" s="325" t="s">
        <v>629</v>
      </c>
      <c r="L166" s="324">
        <v>0</v>
      </c>
      <c r="M166" s="326">
        <v>44636</v>
      </c>
      <c r="N166" s="327">
        <v>338.18</v>
      </c>
      <c r="O166" s="327">
        <v>74.400000000000006</v>
      </c>
      <c r="P166" s="327">
        <v>412.58</v>
      </c>
      <c r="Q166" s="324">
        <v>65856</v>
      </c>
      <c r="R166" s="73">
        <f>IF(L166=0,O166*22%,"")</f>
        <v>16.368000000000002</v>
      </c>
      <c r="S166" s="294">
        <v>23</v>
      </c>
      <c r="T166">
        <v>5</v>
      </c>
      <c r="U166">
        <v>2022</v>
      </c>
      <c r="V166" s="13">
        <f>DATE(U166,T166,S166)</f>
        <v>44704</v>
      </c>
      <c r="W166" s="148">
        <f>+V166-M166</f>
        <v>68</v>
      </c>
      <c r="X166" s="286">
        <v>60</v>
      </c>
      <c r="Y166" s="148">
        <f>+X166-W166</f>
        <v>-8</v>
      </c>
      <c r="Z166" s="288"/>
      <c r="AA166" s="287"/>
    </row>
    <row r="167" spans="3:27" x14ac:dyDescent="0.25">
      <c r="C167" s="355">
        <v>198</v>
      </c>
      <c r="D167" s="331" t="s">
        <v>92</v>
      </c>
      <c r="E167" s="330">
        <v>85935</v>
      </c>
      <c r="F167" s="331" t="s">
        <v>339</v>
      </c>
      <c r="G167" s="331" t="s">
        <v>25</v>
      </c>
      <c r="H167" s="332">
        <v>44661</v>
      </c>
      <c r="I167" s="331" t="s">
        <v>19</v>
      </c>
      <c r="J167" s="331" t="s">
        <v>340</v>
      </c>
      <c r="K167" s="331" t="s">
        <v>341</v>
      </c>
      <c r="L167" s="330">
        <v>0</v>
      </c>
      <c r="M167" s="332">
        <v>44655</v>
      </c>
      <c r="N167" s="333">
        <v>40.98</v>
      </c>
      <c r="O167" s="333">
        <v>9.02</v>
      </c>
      <c r="P167" s="333">
        <v>50</v>
      </c>
      <c r="Q167" s="330">
        <v>66309</v>
      </c>
      <c r="R167" s="73">
        <f>IF(L167=0,O167*22%,"")</f>
        <v>1.9843999999999999</v>
      </c>
      <c r="S167" s="294">
        <v>4</v>
      </c>
      <c r="T167">
        <v>4</v>
      </c>
      <c r="U167">
        <v>2022</v>
      </c>
      <c r="V167" s="13">
        <f>DATE(U167,T167,S167)</f>
        <v>44655</v>
      </c>
      <c r="W167" s="148">
        <f>+V167-M167</f>
        <v>0</v>
      </c>
      <c r="X167" s="286">
        <v>1</v>
      </c>
      <c r="Y167" s="148">
        <f>+X167-W167</f>
        <v>1</v>
      </c>
      <c r="Z167" s="288"/>
      <c r="AA167" s="287"/>
    </row>
    <row r="168" spans="3:27" x14ac:dyDescent="0.25">
      <c r="C168" s="355">
        <v>199</v>
      </c>
      <c r="D168" s="331" t="s">
        <v>67</v>
      </c>
      <c r="E168" s="330">
        <v>85936</v>
      </c>
      <c r="F168" s="331" t="s">
        <v>766</v>
      </c>
      <c r="G168" s="331" t="s">
        <v>118</v>
      </c>
      <c r="H168" s="332">
        <v>44661</v>
      </c>
      <c r="I168" s="331" t="s">
        <v>19</v>
      </c>
      <c r="J168" s="331" t="s">
        <v>767</v>
      </c>
      <c r="K168" s="331" t="s">
        <v>768</v>
      </c>
      <c r="L168" s="330">
        <v>0</v>
      </c>
      <c r="M168" s="332">
        <v>44651</v>
      </c>
      <c r="N168" s="333">
        <v>247.6</v>
      </c>
      <c r="O168" s="333">
        <v>54.47</v>
      </c>
      <c r="P168" s="333">
        <v>302.07</v>
      </c>
      <c r="Q168" s="330">
        <v>65084</v>
      </c>
      <c r="R168" s="73">
        <f>IF(L168=0,O168*22%,"")</f>
        <v>11.9834</v>
      </c>
      <c r="S168" s="294">
        <v>10</v>
      </c>
      <c r="T168">
        <v>6</v>
      </c>
      <c r="U168">
        <v>2022</v>
      </c>
      <c r="V168" s="13">
        <f>DATE(U168,T168,S168)</f>
        <v>44722</v>
      </c>
      <c r="W168" s="148">
        <f>+V168-M168</f>
        <v>71</v>
      </c>
      <c r="X168" s="286">
        <f>IF(W168&lt;65,60,75)</f>
        <v>75</v>
      </c>
      <c r="Y168" s="148">
        <f>+X168-W168</f>
        <v>4</v>
      </c>
      <c r="Z168" s="288"/>
      <c r="AA168" s="287"/>
    </row>
    <row r="169" spans="3:27" x14ac:dyDescent="0.25">
      <c r="C169" s="355">
        <v>201</v>
      </c>
      <c r="D169" s="331" t="s">
        <v>35</v>
      </c>
      <c r="E169" s="330">
        <v>85938</v>
      </c>
      <c r="F169" s="331" t="s">
        <v>874</v>
      </c>
      <c r="G169" s="331" t="s">
        <v>875</v>
      </c>
      <c r="H169" s="332">
        <v>44661</v>
      </c>
      <c r="I169" s="331" t="s">
        <v>19</v>
      </c>
      <c r="J169" s="331" t="s">
        <v>876</v>
      </c>
      <c r="K169" s="331" t="s">
        <v>877</v>
      </c>
      <c r="L169" s="330">
        <v>0</v>
      </c>
      <c r="M169" s="332">
        <v>44651</v>
      </c>
      <c r="N169" s="333">
        <v>247.2</v>
      </c>
      <c r="O169" s="333">
        <v>54.38</v>
      </c>
      <c r="P169" s="333">
        <v>301.58</v>
      </c>
      <c r="Q169" s="330">
        <v>63886</v>
      </c>
      <c r="R169" s="73">
        <v>11.963600000000001</v>
      </c>
      <c r="S169" s="294">
        <v>21</v>
      </c>
      <c r="T169">
        <v>6</v>
      </c>
      <c r="U169">
        <v>2022</v>
      </c>
      <c r="V169" s="13">
        <f>DATE(U169,T169,S169)</f>
        <v>44733</v>
      </c>
      <c r="W169" s="148">
        <f>+V169-M169</f>
        <v>82</v>
      </c>
      <c r="X169" s="286">
        <f>IF(W169&lt;65,60,75)</f>
        <v>75</v>
      </c>
      <c r="Y169" s="148">
        <f>+X169-W169</f>
        <v>-7</v>
      </c>
      <c r="Z169" s="288"/>
      <c r="AA169" s="287"/>
    </row>
    <row r="170" spans="3:27" x14ac:dyDescent="0.25">
      <c r="C170" s="355">
        <v>202</v>
      </c>
      <c r="D170" s="331" t="s">
        <v>35</v>
      </c>
      <c r="E170" s="330">
        <v>85939</v>
      </c>
      <c r="F170" s="331" t="s">
        <v>878</v>
      </c>
      <c r="G170" s="331" t="s">
        <v>875</v>
      </c>
      <c r="H170" s="332">
        <v>44661</v>
      </c>
      <c r="I170" s="331" t="s">
        <v>19</v>
      </c>
      <c r="J170" s="331" t="s">
        <v>879</v>
      </c>
      <c r="K170" s="331" t="s">
        <v>880</v>
      </c>
      <c r="L170" s="330">
        <v>0</v>
      </c>
      <c r="M170" s="332">
        <v>44651</v>
      </c>
      <c r="N170" s="333">
        <v>165</v>
      </c>
      <c r="O170" s="333">
        <v>36.299999999999997</v>
      </c>
      <c r="P170" s="333">
        <v>201.3</v>
      </c>
      <c r="Q170" s="330">
        <v>63886</v>
      </c>
      <c r="R170" s="73">
        <v>7.9859999999999998</v>
      </c>
      <c r="S170" s="294">
        <v>21</v>
      </c>
      <c r="T170">
        <v>6</v>
      </c>
      <c r="U170">
        <v>2022</v>
      </c>
      <c r="V170" s="13">
        <f>DATE(U170,T170,S170)</f>
        <v>44733</v>
      </c>
      <c r="W170" s="148">
        <f>+V170-M170</f>
        <v>82</v>
      </c>
      <c r="X170" s="286">
        <f>IF(W170&lt;65,60,75)</f>
        <v>75</v>
      </c>
      <c r="Y170" s="148">
        <f>+X170-W170</f>
        <v>-7</v>
      </c>
      <c r="Z170" s="288"/>
      <c r="AA170" s="287"/>
    </row>
    <row r="171" spans="3:27" x14ac:dyDescent="0.25">
      <c r="C171" s="355">
        <v>203</v>
      </c>
      <c r="D171" s="331" t="s">
        <v>35</v>
      </c>
      <c r="E171" s="330">
        <v>85940</v>
      </c>
      <c r="F171" s="331" t="s">
        <v>881</v>
      </c>
      <c r="G171" s="331" t="s">
        <v>882</v>
      </c>
      <c r="H171" s="332">
        <v>44661</v>
      </c>
      <c r="I171" s="331" t="s">
        <v>19</v>
      </c>
      <c r="J171" s="331" t="s">
        <v>883</v>
      </c>
      <c r="K171" s="331" t="s">
        <v>884</v>
      </c>
      <c r="L171" s="330">
        <v>0</v>
      </c>
      <c r="M171" s="332">
        <v>44645</v>
      </c>
      <c r="N171" s="333">
        <v>389.22</v>
      </c>
      <c r="O171" s="333">
        <v>85.63</v>
      </c>
      <c r="P171" s="333">
        <v>474.85</v>
      </c>
      <c r="Q171" s="330">
        <v>63886</v>
      </c>
      <c r="R171" s="73">
        <v>18.8386</v>
      </c>
      <c r="S171" s="294">
        <v>21</v>
      </c>
      <c r="T171">
        <v>6</v>
      </c>
      <c r="U171">
        <v>2022</v>
      </c>
      <c r="V171" s="13">
        <f>DATE(U171,T171,S171)</f>
        <v>44733</v>
      </c>
      <c r="W171" s="148">
        <f>+V171-M171</f>
        <v>88</v>
      </c>
      <c r="X171" s="286">
        <f>IF(W171&lt;65,60,75)</f>
        <v>75</v>
      </c>
      <c r="Y171" s="148">
        <f>+X171-W171</f>
        <v>-13</v>
      </c>
      <c r="Z171" s="288"/>
      <c r="AA171" s="287"/>
    </row>
    <row r="172" spans="3:27" x14ac:dyDescent="0.25">
      <c r="C172" s="355">
        <v>205</v>
      </c>
      <c r="D172" s="331" t="s">
        <v>751</v>
      </c>
      <c r="E172" s="330">
        <v>85942</v>
      </c>
      <c r="F172" s="331" t="s">
        <v>752</v>
      </c>
      <c r="G172" s="331" t="s">
        <v>753</v>
      </c>
      <c r="H172" s="332">
        <v>44661</v>
      </c>
      <c r="I172" s="331" t="s">
        <v>19</v>
      </c>
      <c r="J172" s="331" t="s">
        <v>754</v>
      </c>
      <c r="K172" s="331" t="s">
        <v>755</v>
      </c>
      <c r="L172" s="330">
        <v>0</v>
      </c>
      <c r="M172" s="332">
        <v>44650</v>
      </c>
      <c r="N172" s="333">
        <v>435.82</v>
      </c>
      <c r="O172" s="333">
        <v>95.88</v>
      </c>
      <c r="P172" s="333">
        <v>531.70000000000005</v>
      </c>
      <c r="Q172" s="330">
        <v>66837</v>
      </c>
      <c r="R172" s="73">
        <v>21.093599999999999</v>
      </c>
      <c r="S172" s="294">
        <v>10</v>
      </c>
      <c r="T172">
        <v>6</v>
      </c>
      <c r="U172">
        <v>2022</v>
      </c>
      <c r="V172" s="13">
        <f>DATE(U172,T172,S172)</f>
        <v>44722</v>
      </c>
      <c r="W172" s="148">
        <f>+V172-M172</f>
        <v>72</v>
      </c>
      <c r="X172" s="286">
        <f>IF(W172&lt;65,60,75)</f>
        <v>75</v>
      </c>
      <c r="Y172" s="148">
        <f>+X172-W172</f>
        <v>3</v>
      </c>
      <c r="Z172" s="288"/>
      <c r="AA172" s="287"/>
    </row>
    <row r="173" spans="3:27" x14ac:dyDescent="0.25">
      <c r="C173" s="355">
        <v>206</v>
      </c>
      <c r="D173" s="331" t="s">
        <v>101</v>
      </c>
      <c r="E173" s="330">
        <v>85943</v>
      </c>
      <c r="F173" s="331" t="s">
        <v>609</v>
      </c>
      <c r="G173" s="331" t="s">
        <v>58</v>
      </c>
      <c r="H173" s="332">
        <v>44661</v>
      </c>
      <c r="I173" s="331" t="s">
        <v>19</v>
      </c>
      <c r="J173" s="331" t="s">
        <v>610</v>
      </c>
      <c r="K173" s="331" t="s">
        <v>611</v>
      </c>
      <c r="L173" s="330">
        <v>0</v>
      </c>
      <c r="M173" s="332">
        <v>44658</v>
      </c>
      <c r="N173" s="333">
        <v>995.82</v>
      </c>
      <c r="O173" s="333">
        <v>99.58</v>
      </c>
      <c r="P173" s="333">
        <v>1095.4000000000001</v>
      </c>
      <c r="Q173" s="330">
        <v>65804</v>
      </c>
      <c r="R173" s="73">
        <v>21.907599999999999</v>
      </c>
      <c r="S173" s="294">
        <v>23</v>
      </c>
      <c r="T173">
        <v>5</v>
      </c>
      <c r="U173">
        <v>2022</v>
      </c>
      <c r="V173" s="13">
        <f>DATE(U173,T173,S173)</f>
        <v>44704</v>
      </c>
      <c r="W173" s="148">
        <f>+V173-M173</f>
        <v>46</v>
      </c>
      <c r="X173" s="286">
        <v>30</v>
      </c>
      <c r="Y173" s="148">
        <f>+X173-W173</f>
        <v>-16</v>
      </c>
      <c r="Z173" s="288"/>
      <c r="AA173" s="287"/>
    </row>
    <row r="174" spans="3:27" x14ac:dyDescent="0.25">
      <c r="C174" s="355">
        <v>207</v>
      </c>
      <c r="D174" s="331" t="s">
        <v>106</v>
      </c>
      <c r="E174" s="330">
        <v>85944</v>
      </c>
      <c r="F174" s="331" t="s">
        <v>739</v>
      </c>
      <c r="G174" s="331" t="s">
        <v>740</v>
      </c>
      <c r="H174" s="332">
        <v>44661</v>
      </c>
      <c r="I174" s="331" t="s">
        <v>19</v>
      </c>
      <c r="J174" s="331" t="s">
        <v>741</v>
      </c>
      <c r="K174" s="331" t="s">
        <v>742</v>
      </c>
      <c r="L174" s="330">
        <v>0</v>
      </c>
      <c r="M174" s="332">
        <v>44651</v>
      </c>
      <c r="N174" s="333">
        <v>385</v>
      </c>
      <c r="O174" s="333">
        <v>84.7</v>
      </c>
      <c r="P174" s="333">
        <v>469.7</v>
      </c>
      <c r="Q174" s="330">
        <v>64182</v>
      </c>
      <c r="R174" s="73">
        <f>IF(L174=0,O174*22%,"")</f>
        <v>18.634</v>
      </c>
      <c r="S174" s="294">
        <v>10</v>
      </c>
      <c r="T174">
        <v>6</v>
      </c>
      <c r="U174">
        <v>2022</v>
      </c>
      <c r="V174" s="13">
        <f>DATE(U174,T174,S174)</f>
        <v>44722</v>
      </c>
      <c r="W174" s="148">
        <f>+V174-M174</f>
        <v>71</v>
      </c>
      <c r="X174" s="286">
        <f>IF(W174&lt;65,60,75)</f>
        <v>75</v>
      </c>
      <c r="Y174" s="148">
        <f>+X174-W174</f>
        <v>4</v>
      </c>
      <c r="Z174" s="288"/>
      <c r="AA174" s="287"/>
    </row>
    <row r="175" spans="3:27" x14ac:dyDescent="0.25">
      <c r="C175" s="355">
        <v>208</v>
      </c>
      <c r="D175" s="331" t="s">
        <v>27</v>
      </c>
      <c r="E175" s="330">
        <v>85945</v>
      </c>
      <c r="F175" s="331" t="s">
        <v>736</v>
      </c>
      <c r="G175" s="331" t="s">
        <v>133</v>
      </c>
      <c r="H175" s="332">
        <v>44661</v>
      </c>
      <c r="I175" s="331" t="s">
        <v>19</v>
      </c>
      <c r="J175" s="331" t="s">
        <v>737</v>
      </c>
      <c r="K175" s="331" t="s">
        <v>738</v>
      </c>
      <c r="L175" s="330">
        <v>0</v>
      </c>
      <c r="M175" s="332">
        <v>44651</v>
      </c>
      <c r="N175" s="333">
        <v>717.75</v>
      </c>
      <c r="O175" s="333">
        <v>28.71</v>
      </c>
      <c r="P175" s="333">
        <v>746.46</v>
      </c>
      <c r="Q175" s="330">
        <v>66226</v>
      </c>
      <c r="R175" s="73">
        <v>6.3162000000000003</v>
      </c>
      <c r="S175" s="294">
        <v>10</v>
      </c>
      <c r="T175">
        <v>6</v>
      </c>
      <c r="U175">
        <v>2022</v>
      </c>
      <c r="V175" s="13">
        <f>DATE(U175,T175,S175)</f>
        <v>44722</v>
      </c>
      <c r="W175" s="148">
        <f>+V175-M175</f>
        <v>71</v>
      </c>
      <c r="X175" s="286">
        <v>90</v>
      </c>
      <c r="Y175" s="148">
        <f>+X175-W175</f>
        <v>19</v>
      </c>
      <c r="Z175" s="288"/>
      <c r="AA175" s="287"/>
    </row>
    <row r="176" spans="3:27" x14ac:dyDescent="0.25">
      <c r="C176" s="355">
        <v>209</v>
      </c>
      <c r="D176" s="331" t="s">
        <v>21</v>
      </c>
      <c r="E176" s="330">
        <v>85946</v>
      </c>
      <c r="F176" s="331" t="s">
        <v>670</v>
      </c>
      <c r="G176" s="331" t="s">
        <v>154</v>
      </c>
      <c r="H176" s="332">
        <v>44661</v>
      </c>
      <c r="I176" s="331" t="s">
        <v>19</v>
      </c>
      <c r="J176" s="331" t="s">
        <v>671</v>
      </c>
      <c r="K176" s="331" t="s">
        <v>672</v>
      </c>
      <c r="L176" s="330">
        <v>0</v>
      </c>
      <c r="M176" s="332">
        <v>44651</v>
      </c>
      <c r="N176" s="333">
        <v>17867.849999999999</v>
      </c>
      <c r="O176" s="333">
        <v>1786.78</v>
      </c>
      <c r="P176" s="333">
        <v>19654.63</v>
      </c>
      <c r="Q176" s="330">
        <v>65098</v>
      </c>
      <c r="R176" s="73">
        <f>IF(L176=0,O176*22%,"")</f>
        <v>393.09159999999997</v>
      </c>
      <c r="S176" s="294">
        <v>3</v>
      </c>
      <c r="T176">
        <v>6</v>
      </c>
      <c r="U176">
        <v>2022</v>
      </c>
      <c r="V176" s="13">
        <f>DATE(U176,T176,S176)</f>
        <v>44715</v>
      </c>
      <c r="W176" s="148">
        <f>+V176-M176</f>
        <v>64</v>
      </c>
      <c r="X176" s="286">
        <v>75</v>
      </c>
      <c r="Y176" s="148">
        <f>+X176-W176</f>
        <v>11</v>
      </c>
      <c r="Z176" s="288"/>
      <c r="AA176" s="287"/>
    </row>
    <row r="177" spans="3:27" x14ac:dyDescent="0.25">
      <c r="C177" s="355">
        <v>211</v>
      </c>
      <c r="D177" s="331" t="s">
        <v>722</v>
      </c>
      <c r="E177" s="330">
        <v>85948</v>
      </c>
      <c r="F177" s="331" t="s">
        <v>723</v>
      </c>
      <c r="G177" s="331" t="s">
        <v>724</v>
      </c>
      <c r="H177" s="332">
        <v>44661</v>
      </c>
      <c r="I177" s="331" t="s">
        <v>19</v>
      </c>
      <c r="J177" s="331" t="s">
        <v>725</v>
      </c>
      <c r="K177" s="331" t="s">
        <v>726</v>
      </c>
      <c r="L177" s="330">
        <v>0</v>
      </c>
      <c r="M177" s="332">
        <v>44651</v>
      </c>
      <c r="N177" s="333">
        <v>380</v>
      </c>
      <c r="O177" s="333">
        <v>83.6</v>
      </c>
      <c r="P177" s="333">
        <v>463.6</v>
      </c>
      <c r="Q177" s="330">
        <v>66806</v>
      </c>
      <c r="R177" s="73">
        <f>IF(L177=0,O177*22%,"")</f>
        <v>18.391999999999999</v>
      </c>
      <c r="S177" s="294">
        <v>10</v>
      </c>
      <c r="T177">
        <v>6</v>
      </c>
      <c r="U177">
        <v>2022</v>
      </c>
      <c r="V177" s="13">
        <f>DATE(U177,T177,S177)</f>
        <v>44722</v>
      </c>
      <c r="W177" s="148">
        <f>+V177-M177</f>
        <v>71</v>
      </c>
      <c r="X177" s="286">
        <f>IF(W177&lt;65,60,75)</f>
        <v>75</v>
      </c>
      <c r="Y177" s="148">
        <f>+X177-W177</f>
        <v>4</v>
      </c>
      <c r="Z177" s="288"/>
      <c r="AA177" s="287"/>
    </row>
    <row r="178" spans="3:27" x14ac:dyDescent="0.25">
      <c r="C178" s="355">
        <v>212</v>
      </c>
      <c r="D178" s="331" t="s">
        <v>43</v>
      </c>
      <c r="E178" s="330">
        <v>85949</v>
      </c>
      <c r="F178" s="331" t="s">
        <v>715</v>
      </c>
      <c r="G178" s="331" t="s">
        <v>116</v>
      </c>
      <c r="H178" s="332">
        <v>44661</v>
      </c>
      <c r="I178" s="331" t="s">
        <v>19</v>
      </c>
      <c r="J178" s="331" t="s">
        <v>716</v>
      </c>
      <c r="K178" s="331" t="s">
        <v>717</v>
      </c>
      <c r="L178" s="330">
        <v>0</v>
      </c>
      <c r="M178" s="332">
        <v>44551</v>
      </c>
      <c r="N178" s="333">
        <v>115.61</v>
      </c>
      <c r="O178" s="333">
        <v>25.44</v>
      </c>
      <c r="P178" s="333">
        <v>141.05000000000001</v>
      </c>
      <c r="Q178" s="330">
        <v>64950</v>
      </c>
      <c r="R178" s="73">
        <v>5.5968</v>
      </c>
      <c r="S178" s="294">
        <v>10</v>
      </c>
      <c r="T178">
        <v>6</v>
      </c>
      <c r="U178">
        <v>2022</v>
      </c>
      <c r="V178" s="13">
        <f>DATE(U178,T178,S178)</f>
        <v>44722</v>
      </c>
      <c r="W178" s="148">
        <f>+V178-M178</f>
        <v>171</v>
      </c>
      <c r="X178" s="286">
        <v>60</v>
      </c>
      <c r="Y178" s="148">
        <f>+X178-W178</f>
        <v>-111</v>
      </c>
      <c r="Z178" s="288"/>
      <c r="AA178" s="287"/>
    </row>
    <row r="179" spans="3:27" x14ac:dyDescent="0.25">
      <c r="C179" s="355">
        <v>215</v>
      </c>
      <c r="D179" s="331" t="s">
        <v>35</v>
      </c>
      <c r="E179" s="330">
        <v>85961</v>
      </c>
      <c r="F179" s="331" t="s">
        <v>885</v>
      </c>
      <c r="G179" s="331" t="s">
        <v>886</v>
      </c>
      <c r="H179" s="332">
        <v>44661</v>
      </c>
      <c r="I179" s="331" t="s">
        <v>19</v>
      </c>
      <c r="J179" s="331" t="s">
        <v>887</v>
      </c>
      <c r="K179" s="331" t="s">
        <v>888</v>
      </c>
      <c r="L179" s="330">
        <v>0</v>
      </c>
      <c r="M179" s="332">
        <v>44650</v>
      </c>
      <c r="N179" s="333">
        <v>94.5</v>
      </c>
      <c r="O179" s="333">
        <v>20.79</v>
      </c>
      <c r="P179" s="333">
        <v>115.29</v>
      </c>
      <c r="Q179" s="330">
        <v>63886</v>
      </c>
      <c r="R179" s="73">
        <v>4.5737999999999994</v>
      </c>
      <c r="S179" s="294">
        <v>21</v>
      </c>
      <c r="T179">
        <v>6</v>
      </c>
      <c r="U179">
        <v>2022</v>
      </c>
      <c r="V179" s="13">
        <f>DATE(U179,T179,S179)</f>
        <v>44733</v>
      </c>
      <c r="W179" s="148">
        <f>+V179-M179</f>
        <v>83</v>
      </c>
      <c r="X179" s="286">
        <f>IF(W179&lt;65,60,75)</f>
        <v>75</v>
      </c>
      <c r="Y179" s="148">
        <f>+X179-W179</f>
        <v>-8</v>
      </c>
      <c r="Z179" s="288"/>
      <c r="AA179" s="287"/>
    </row>
    <row r="180" spans="3:27" x14ac:dyDescent="0.25">
      <c r="C180" s="355">
        <v>216</v>
      </c>
      <c r="D180" s="331" t="s">
        <v>31</v>
      </c>
      <c r="E180" s="330">
        <v>85962</v>
      </c>
      <c r="F180" s="331" t="s">
        <v>759</v>
      </c>
      <c r="G180" s="331" t="s">
        <v>413</v>
      </c>
      <c r="H180" s="332">
        <v>44661</v>
      </c>
      <c r="I180" s="331" t="s">
        <v>19</v>
      </c>
      <c r="J180" s="331" t="s">
        <v>760</v>
      </c>
      <c r="K180" s="331" t="s">
        <v>761</v>
      </c>
      <c r="L180" s="330">
        <v>0</v>
      </c>
      <c r="M180" s="332">
        <v>44648</v>
      </c>
      <c r="N180" s="333">
        <v>205.63</v>
      </c>
      <c r="O180" s="333">
        <v>45.24</v>
      </c>
      <c r="P180" s="333">
        <v>250.87</v>
      </c>
      <c r="Q180" s="330">
        <v>63679</v>
      </c>
      <c r="R180" s="73">
        <f>IF(L180=0,O180*22%,"")</f>
        <v>9.9527999999999999</v>
      </c>
      <c r="S180" s="294">
        <v>10</v>
      </c>
      <c r="T180">
        <v>6</v>
      </c>
      <c r="U180">
        <v>2022</v>
      </c>
      <c r="V180" s="13">
        <f>DATE(U180,T180,S180)</f>
        <v>44722</v>
      </c>
      <c r="W180" s="148">
        <f>+V180-M180</f>
        <v>74</v>
      </c>
      <c r="X180" s="286">
        <f>IF(W180&lt;65,60,75)</f>
        <v>75</v>
      </c>
      <c r="Y180" s="148">
        <f>+X180-W180</f>
        <v>1</v>
      </c>
      <c r="Z180" s="288"/>
      <c r="AA180" s="287"/>
    </row>
    <row r="181" spans="3:27" x14ac:dyDescent="0.25">
      <c r="C181" s="355">
        <v>217</v>
      </c>
      <c r="D181" s="331" t="s">
        <v>695</v>
      </c>
      <c r="E181" s="330">
        <v>85963</v>
      </c>
      <c r="F181" s="331" t="s">
        <v>696</v>
      </c>
      <c r="G181" s="331" t="s">
        <v>697</v>
      </c>
      <c r="H181" s="332">
        <v>44661</v>
      </c>
      <c r="I181" s="331" t="s">
        <v>19</v>
      </c>
      <c r="J181" s="331" t="s">
        <v>698</v>
      </c>
      <c r="K181" s="331" t="s">
        <v>699</v>
      </c>
      <c r="L181" s="330">
        <v>0</v>
      </c>
      <c r="M181" s="332">
        <v>44645</v>
      </c>
      <c r="N181" s="333">
        <v>90.16</v>
      </c>
      <c r="O181" s="333">
        <v>19.84</v>
      </c>
      <c r="P181" s="333">
        <v>110</v>
      </c>
      <c r="Q181" s="330">
        <v>66841</v>
      </c>
      <c r="R181" s="73">
        <f>IF(L181=0,O181*22%,"")</f>
        <v>4.3647999999999998</v>
      </c>
      <c r="S181" s="294">
        <v>10</v>
      </c>
      <c r="T181">
        <v>6</v>
      </c>
      <c r="U181">
        <v>2022</v>
      </c>
      <c r="V181" s="13">
        <f>DATE(U181,T181,S181)</f>
        <v>44722</v>
      </c>
      <c r="W181" s="148">
        <f>+V181-M181</f>
        <v>77</v>
      </c>
      <c r="X181" s="286">
        <f>IF(W181&lt;65,60,75)</f>
        <v>75</v>
      </c>
      <c r="Y181" s="148">
        <f>+X181-W181</f>
        <v>-2</v>
      </c>
      <c r="Z181" s="288"/>
      <c r="AA181" s="287"/>
    </row>
    <row r="182" spans="3:27" x14ac:dyDescent="0.25">
      <c r="C182" s="355">
        <v>218</v>
      </c>
      <c r="D182" s="331" t="s">
        <v>20</v>
      </c>
      <c r="E182" s="330">
        <v>85991</v>
      </c>
      <c r="F182" s="331" t="s">
        <v>377</v>
      </c>
      <c r="G182" s="331" t="s">
        <v>378</v>
      </c>
      <c r="H182" s="332">
        <v>44671</v>
      </c>
      <c r="I182" s="331" t="s">
        <v>19</v>
      </c>
      <c r="J182" s="331" t="s">
        <v>379</v>
      </c>
      <c r="K182" s="331" t="s">
        <v>380</v>
      </c>
      <c r="L182" s="330">
        <v>0</v>
      </c>
      <c r="M182" s="332">
        <v>44658</v>
      </c>
      <c r="N182" s="333">
        <v>1635.03</v>
      </c>
      <c r="O182" s="333">
        <v>65.400000000000006</v>
      </c>
      <c r="P182" s="333">
        <v>1700.43</v>
      </c>
      <c r="Q182" s="330">
        <v>9386</v>
      </c>
      <c r="R182" s="73">
        <f>IF(L182=0,O182*22%,"")</f>
        <v>14.388000000000002</v>
      </c>
      <c r="S182" s="294">
        <v>6</v>
      </c>
      <c r="T182">
        <v>5</v>
      </c>
      <c r="U182">
        <v>2022</v>
      </c>
      <c r="V182" s="13">
        <f>DATE(U182,T182,S182)</f>
        <v>44687</v>
      </c>
      <c r="W182" s="148">
        <f>+V182-M182</f>
        <v>29</v>
      </c>
      <c r="X182" s="286">
        <v>30</v>
      </c>
      <c r="Y182" s="148">
        <f>+X182-W182</f>
        <v>1</v>
      </c>
      <c r="Z182" s="288"/>
      <c r="AA182" s="287"/>
    </row>
    <row r="183" spans="3:27" x14ac:dyDescent="0.25">
      <c r="C183" s="355">
        <v>219</v>
      </c>
      <c r="D183" s="331" t="s">
        <v>49</v>
      </c>
      <c r="E183" s="330">
        <v>85994</v>
      </c>
      <c r="F183" s="331" t="s">
        <v>700</v>
      </c>
      <c r="G183" s="331" t="s">
        <v>701</v>
      </c>
      <c r="H183" s="332">
        <v>44671</v>
      </c>
      <c r="I183" s="331" t="s">
        <v>19</v>
      </c>
      <c r="J183" s="331" t="s">
        <v>702</v>
      </c>
      <c r="K183" s="331" t="s">
        <v>703</v>
      </c>
      <c r="L183" s="330">
        <v>0</v>
      </c>
      <c r="M183" s="332">
        <v>44651</v>
      </c>
      <c r="N183" s="333">
        <v>625</v>
      </c>
      <c r="O183" s="333">
        <v>137.5</v>
      </c>
      <c r="P183" s="333">
        <v>762.5</v>
      </c>
      <c r="Q183" s="330">
        <v>63717</v>
      </c>
      <c r="R183" s="73">
        <v>30.25</v>
      </c>
      <c r="S183" s="294">
        <v>10</v>
      </c>
      <c r="T183">
        <v>6</v>
      </c>
      <c r="U183">
        <v>2022</v>
      </c>
      <c r="V183" s="13">
        <f>DATE(U183,T183,S183)</f>
        <v>44722</v>
      </c>
      <c r="W183" s="148">
        <f>+V183-M183</f>
        <v>71</v>
      </c>
      <c r="X183" s="286">
        <f>IF(W183&lt;65,60,75)</f>
        <v>75</v>
      </c>
      <c r="Y183" s="148">
        <f>+X183-W183</f>
        <v>4</v>
      </c>
      <c r="Z183" s="288"/>
      <c r="AA183" s="287"/>
    </row>
    <row r="184" spans="3:27" x14ac:dyDescent="0.25">
      <c r="C184" s="355">
        <v>220</v>
      </c>
      <c r="D184" s="331" t="s">
        <v>35</v>
      </c>
      <c r="E184" s="330">
        <v>85995</v>
      </c>
      <c r="F184" s="331" t="s">
        <v>889</v>
      </c>
      <c r="G184" s="331" t="s">
        <v>886</v>
      </c>
      <c r="H184" s="332">
        <v>44671</v>
      </c>
      <c r="I184" s="331" t="s">
        <v>19</v>
      </c>
      <c r="J184" s="331" t="s">
        <v>890</v>
      </c>
      <c r="K184" s="331" t="s">
        <v>891</v>
      </c>
      <c r="L184" s="330">
        <v>0</v>
      </c>
      <c r="M184" s="332">
        <v>44658</v>
      </c>
      <c r="N184" s="333">
        <v>94.5</v>
      </c>
      <c r="O184" s="333">
        <v>20.79</v>
      </c>
      <c r="P184" s="333">
        <v>115.29</v>
      </c>
      <c r="Q184" s="330">
        <v>63886</v>
      </c>
      <c r="R184" s="73">
        <v>4.5737999999999994</v>
      </c>
      <c r="S184" s="294">
        <v>21</v>
      </c>
      <c r="T184">
        <v>6</v>
      </c>
      <c r="U184">
        <v>2022</v>
      </c>
      <c r="V184" s="13">
        <f>DATE(U184,T184,S184)</f>
        <v>44733</v>
      </c>
      <c r="W184" s="148">
        <f>+V184-M184</f>
        <v>75</v>
      </c>
      <c r="X184" s="286">
        <f>IF(W184&lt;65,60,75)</f>
        <v>75</v>
      </c>
      <c r="Y184" s="148">
        <f>+X184-W184</f>
        <v>0</v>
      </c>
      <c r="Z184" s="288"/>
      <c r="AA184" s="287"/>
    </row>
    <row r="185" spans="3:27" x14ac:dyDescent="0.25">
      <c r="C185" s="355">
        <v>221</v>
      </c>
      <c r="D185" s="331" t="s">
        <v>101</v>
      </c>
      <c r="E185" s="330">
        <v>86002</v>
      </c>
      <c r="F185" s="331" t="s">
        <v>612</v>
      </c>
      <c r="G185" s="331" t="s">
        <v>58</v>
      </c>
      <c r="H185" s="332">
        <v>44671</v>
      </c>
      <c r="I185" s="331" t="s">
        <v>19</v>
      </c>
      <c r="J185" s="331" t="s">
        <v>613</v>
      </c>
      <c r="K185" s="331" t="s">
        <v>614</v>
      </c>
      <c r="L185" s="330">
        <v>0</v>
      </c>
      <c r="M185" s="332">
        <v>44666</v>
      </c>
      <c r="N185" s="333">
        <v>2.76</v>
      </c>
      <c r="O185" s="333">
        <v>0.28000000000000003</v>
      </c>
      <c r="P185" s="333">
        <v>3.04</v>
      </c>
      <c r="Q185" s="330">
        <v>65804</v>
      </c>
      <c r="R185" s="73">
        <v>6.1600000000000009E-2</v>
      </c>
      <c r="S185" s="294">
        <v>23</v>
      </c>
      <c r="T185">
        <v>5</v>
      </c>
      <c r="U185">
        <v>2022</v>
      </c>
      <c r="V185" s="13">
        <f>DATE(U185,T185,S185)</f>
        <v>44704</v>
      </c>
      <c r="W185" s="148">
        <f>+V185-M185</f>
        <v>38</v>
      </c>
      <c r="X185" s="286">
        <v>30</v>
      </c>
      <c r="Y185" s="148">
        <f>+X185-W185</f>
        <v>-8</v>
      </c>
      <c r="Z185" s="288"/>
      <c r="AA185" s="287"/>
    </row>
    <row r="186" spans="3:27" x14ac:dyDescent="0.25">
      <c r="C186" s="355">
        <v>222</v>
      </c>
      <c r="D186" s="331" t="s">
        <v>101</v>
      </c>
      <c r="E186" s="330">
        <v>86003</v>
      </c>
      <c r="F186" s="331" t="s">
        <v>615</v>
      </c>
      <c r="G186" s="331" t="s">
        <v>58</v>
      </c>
      <c r="H186" s="332">
        <v>44671</v>
      </c>
      <c r="I186" s="331" t="s">
        <v>19</v>
      </c>
      <c r="J186" s="331" t="s">
        <v>616</v>
      </c>
      <c r="K186" s="331" t="s">
        <v>617</v>
      </c>
      <c r="L186" s="330">
        <v>0</v>
      </c>
      <c r="M186" s="332">
        <v>44666</v>
      </c>
      <c r="N186" s="333">
        <v>135.47</v>
      </c>
      <c r="O186" s="333">
        <v>13.55</v>
      </c>
      <c r="P186" s="333">
        <v>149.02000000000001</v>
      </c>
      <c r="Q186" s="330">
        <v>65804</v>
      </c>
      <c r="R186" s="73">
        <v>2.9810000000000003</v>
      </c>
      <c r="S186" s="294">
        <v>23</v>
      </c>
      <c r="T186">
        <v>5</v>
      </c>
      <c r="U186">
        <v>2022</v>
      </c>
      <c r="V186" s="13">
        <f>DATE(U186,T186,S186)</f>
        <v>44704</v>
      </c>
      <c r="W186" s="148">
        <f>+V186-M186</f>
        <v>38</v>
      </c>
      <c r="X186" s="286">
        <v>30</v>
      </c>
      <c r="Y186" s="148">
        <f>+X186-W186</f>
        <v>-8</v>
      </c>
      <c r="Z186" s="288"/>
      <c r="AA186" s="287"/>
    </row>
    <row r="187" spans="3:27" x14ac:dyDescent="0.25">
      <c r="C187" s="355">
        <v>223</v>
      </c>
      <c r="D187" s="331" t="s">
        <v>45</v>
      </c>
      <c r="E187" s="330">
        <v>86007</v>
      </c>
      <c r="F187" s="331" t="s">
        <v>845</v>
      </c>
      <c r="G187" s="331" t="s">
        <v>125</v>
      </c>
      <c r="H187" s="332">
        <v>44671</v>
      </c>
      <c r="I187" s="331" t="s">
        <v>19</v>
      </c>
      <c r="J187" s="331" t="s">
        <v>846</v>
      </c>
      <c r="K187" s="331" t="s">
        <v>847</v>
      </c>
      <c r="L187" s="330">
        <v>0</v>
      </c>
      <c r="M187" s="332">
        <v>44665</v>
      </c>
      <c r="N187" s="333">
        <v>10312.19</v>
      </c>
      <c r="O187" s="333">
        <v>2268.6799999999998</v>
      </c>
      <c r="P187" s="333">
        <v>12580.87</v>
      </c>
      <c r="Q187" s="330">
        <v>65856</v>
      </c>
      <c r="R187" s="73">
        <f>IF(L187=0,O187*22%,"")</f>
        <v>499.10959999999994</v>
      </c>
      <c r="S187" s="294">
        <v>21</v>
      </c>
      <c r="T187">
        <v>6</v>
      </c>
      <c r="U187">
        <v>2022</v>
      </c>
      <c r="V187" s="13">
        <f>DATE(U187,T187,S187)</f>
        <v>44733</v>
      </c>
      <c r="W187" s="148">
        <f>+V187-M187</f>
        <v>68</v>
      </c>
      <c r="X187" s="286">
        <v>60</v>
      </c>
      <c r="Y187" s="148">
        <f>+X187-W187</f>
        <v>-8</v>
      </c>
      <c r="Z187" s="288"/>
      <c r="AA187" s="287"/>
    </row>
    <row r="188" spans="3:27" x14ac:dyDescent="0.25">
      <c r="C188" s="355">
        <v>224</v>
      </c>
      <c r="D188" s="331" t="s">
        <v>45</v>
      </c>
      <c r="E188" s="330">
        <v>86008</v>
      </c>
      <c r="F188" s="331" t="s">
        <v>848</v>
      </c>
      <c r="G188" s="331" t="s">
        <v>125</v>
      </c>
      <c r="H188" s="332">
        <v>44671</v>
      </c>
      <c r="I188" s="331" t="s">
        <v>19</v>
      </c>
      <c r="J188" s="331" t="s">
        <v>849</v>
      </c>
      <c r="K188" s="331" t="s">
        <v>850</v>
      </c>
      <c r="L188" s="330">
        <v>0</v>
      </c>
      <c r="M188" s="332">
        <v>44665</v>
      </c>
      <c r="N188" s="333">
        <v>417.37</v>
      </c>
      <c r="O188" s="333">
        <v>91.82</v>
      </c>
      <c r="P188" s="333">
        <v>509.19</v>
      </c>
      <c r="Q188" s="330">
        <v>65856</v>
      </c>
      <c r="R188" s="73">
        <f>IF(L188=0,O188*22%,"")</f>
        <v>20.200399999999998</v>
      </c>
      <c r="S188" s="294">
        <v>21</v>
      </c>
      <c r="T188">
        <v>6</v>
      </c>
      <c r="U188">
        <v>2022</v>
      </c>
      <c r="V188" s="13">
        <f>DATE(U188,T188,S188)</f>
        <v>44733</v>
      </c>
      <c r="W188" s="148">
        <f>+V188-M188</f>
        <v>68</v>
      </c>
      <c r="X188" s="286">
        <v>60</v>
      </c>
      <c r="Y188" s="148">
        <f>+X188-W188</f>
        <v>-8</v>
      </c>
      <c r="Z188" s="288"/>
      <c r="AA188" s="287"/>
    </row>
    <row r="189" spans="3:27" x14ac:dyDescent="0.25">
      <c r="C189" s="355">
        <v>225</v>
      </c>
      <c r="D189" s="331" t="s">
        <v>45</v>
      </c>
      <c r="E189" s="330">
        <v>86009</v>
      </c>
      <c r="F189" s="331" t="s">
        <v>851</v>
      </c>
      <c r="G189" s="331" t="s">
        <v>125</v>
      </c>
      <c r="H189" s="332">
        <v>44671</v>
      </c>
      <c r="I189" s="331" t="s">
        <v>19</v>
      </c>
      <c r="J189" s="331" t="s">
        <v>852</v>
      </c>
      <c r="K189" s="331" t="s">
        <v>853</v>
      </c>
      <c r="L189" s="330">
        <v>0</v>
      </c>
      <c r="M189" s="332">
        <v>44665</v>
      </c>
      <c r="N189" s="333">
        <v>281.56</v>
      </c>
      <c r="O189" s="333">
        <v>61.94</v>
      </c>
      <c r="P189" s="333">
        <v>343.5</v>
      </c>
      <c r="Q189" s="330">
        <v>65856</v>
      </c>
      <c r="R189" s="73">
        <f>IF(L189=0,O189*22%,"")</f>
        <v>13.626799999999999</v>
      </c>
      <c r="S189" s="294">
        <v>21</v>
      </c>
      <c r="T189">
        <v>6</v>
      </c>
      <c r="U189">
        <v>2022</v>
      </c>
      <c r="V189" s="13">
        <f>DATE(U189,T189,S189)</f>
        <v>44733</v>
      </c>
      <c r="W189" s="148">
        <f>+V189-M189</f>
        <v>68</v>
      </c>
      <c r="X189" s="286">
        <v>60</v>
      </c>
      <c r="Y189" s="148">
        <f>+X189-W189</f>
        <v>-8</v>
      </c>
      <c r="Z189" s="288"/>
      <c r="AA189" s="287"/>
    </row>
    <row r="190" spans="3:27" x14ac:dyDescent="0.25">
      <c r="C190" s="355">
        <v>227</v>
      </c>
      <c r="D190" s="331" t="s">
        <v>95</v>
      </c>
      <c r="E190" s="330">
        <v>86011</v>
      </c>
      <c r="F190" s="331" t="s">
        <v>777</v>
      </c>
      <c r="G190" s="331" t="s">
        <v>128</v>
      </c>
      <c r="H190" s="332">
        <v>44671</v>
      </c>
      <c r="I190" s="331" t="s">
        <v>19</v>
      </c>
      <c r="J190" s="331" t="s">
        <v>778</v>
      </c>
      <c r="K190" s="331" t="s">
        <v>779</v>
      </c>
      <c r="L190" s="330">
        <v>0</v>
      </c>
      <c r="M190" s="332">
        <v>44651</v>
      </c>
      <c r="N190" s="333">
        <v>135.78</v>
      </c>
      <c r="O190" s="333">
        <v>5.43</v>
      </c>
      <c r="P190" s="333">
        <v>141.21</v>
      </c>
      <c r="Q190" s="330">
        <v>66628</v>
      </c>
      <c r="R190" s="73">
        <f>IF(L190=0,O190*22%,"")</f>
        <v>1.1945999999999999</v>
      </c>
      <c r="S190" s="294">
        <v>10</v>
      </c>
      <c r="T190">
        <v>6</v>
      </c>
      <c r="U190">
        <v>2022</v>
      </c>
      <c r="V190" s="13">
        <f>DATE(U190,T190,S190)</f>
        <v>44722</v>
      </c>
      <c r="W190" s="148">
        <f>+V190-M190</f>
        <v>71</v>
      </c>
      <c r="X190" s="286">
        <f>IF(W190&lt;65,60,75)</f>
        <v>75</v>
      </c>
      <c r="Y190" s="148">
        <f>+X190-W190</f>
        <v>4</v>
      </c>
      <c r="Z190" s="288"/>
      <c r="AA190" s="287"/>
    </row>
    <row r="191" spans="3:27" x14ac:dyDescent="0.25">
      <c r="C191" s="355">
        <v>228</v>
      </c>
      <c r="D191" s="331" t="s">
        <v>95</v>
      </c>
      <c r="E191" s="330">
        <v>86012</v>
      </c>
      <c r="F191" s="331" t="s">
        <v>780</v>
      </c>
      <c r="G191" s="331" t="s">
        <v>128</v>
      </c>
      <c r="H191" s="332">
        <v>44671</v>
      </c>
      <c r="I191" s="331" t="s">
        <v>19</v>
      </c>
      <c r="J191" s="331" t="s">
        <v>781</v>
      </c>
      <c r="K191" s="331" t="s">
        <v>782</v>
      </c>
      <c r="L191" s="330">
        <v>0</v>
      </c>
      <c r="M191" s="332">
        <v>44651</v>
      </c>
      <c r="N191" s="333">
        <v>130</v>
      </c>
      <c r="O191" s="333">
        <v>28.6</v>
      </c>
      <c r="P191" s="333">
        <v>158.6</v>
      </c>
      <c r="Q191" s="330">
        <v>66628</v>
      </c>
      <c r="R191" s="73">
        <f>IF(L191=0,O191*22%,"")</f>
        <v>6.2920000000000007</v>
      </c>
      <c r="S191" s="294">
        <v>10</v>
      </c>
      <c r="T191">
        <v>6</v>
      </c>
      <c r="U191">
        <v>2022</v>
      </c>
      <c r="V191" s="13">
        <f>DATE(U191,T191,S191)</f>
        <v>44722</v>
      </c>
      <c r="W191" s="148">
        <f>+V191-M191</f>
        <v>71</v>
      </c>
      <c r="X191" s="286">
        <f>IF(W191&lt;65,60,75)</f>
        <v>75</v>
      </c>
      <c r="Y191" s="148">
        <f>+X191-W191</f>
        <v>4</v>
      </c>
      <c r="Z191" s="288"/>
      <c r="AA191" s="287"/>
    </row>
    <row r="192" spans="3:27" x14ac:dyDescent="0.25">
      <c r="C192" s="355">
        <v>229</v>
      </c>
      <c r="D192" s="331" t="s">
        <v>95</v>
      </c>
      <c r="E192" s="330">
        <v>86013</v>
      </c>
      <c r="F192" s="331" t="s">
        <v>783</v>
      </c>
      <c r="G192" s="331" t="s">
        <v>128</v>
      </c>
      <c r="H192" s="332">
        <v>44671</v>
      </c>
      <c r="I192" s="331" t="s">
        <v>19</v>
      </c>
      <c r="J192" s="331" t="s">
        <v>784</v>
      </c>
      <c r="K192" s="331" t="s">
        <v>785</v>
      </c>
      <c r="L192" s="330">
        <v>0</v>
      </c>
      <c r="M192" s="332">
        <v>44651</v>
      </c>
      <c r="N192" s="333">
        <v>135.78</v>
      </c>
      <c r="O192" s="333">
        <v>5.43</v>
      </c>
      <c r="P192" s="333">
        <v>141.21</v>
      </c>
      <c r="Q192" s="330">
        <v>66628</v>
      </c>
      <c r="R192" s="73">
        <f>IF(L192=0,O192*22%,"")</f>
        <v>1.1945999999999999</v>
      </c>
      <c r="S192" s="294">
        <v>10</v>
      </c>
      <c r="T192">
        <v>6</v>
      </c>
      <c r="U192">
        <v>2022</v>
      </c>
      <c r="V192" s="13">
        <f>DATE(U192,T192,S192)</f>
        <v>44722</v>
      </c>
      <c r="W192" s="148">
        <f>+V192-M192</f>
        <v>71</v>
      </c>
      <c r="X192" s="286">
        <f>IF(W192&lt;65,60,75)</f>
        <v>75</v>
      </c>
      <c r="Y192" s="148">
        <f>+X192-W192</f>
        <v>4</v>
      </c>
      <c r="Z192" s="288"/>
      <c r="AA192" s="287"/>
    </row>
    <row r="193" spans="3:27" x14ac:dyDescent="0.25">
      <c r="C193" s="355">
        <v>230</v>
      </c>
      <c r="D193" s="331" t="s">
        <v>40</v>
      </c>
      <c r="E193" s="330">
        <v>86014</v>
      </c>
      <c r="F193" s="331" t="s">
        <v>808</v>
      </c>
      <c r="G193" s="331" t="s">
        <v>558</v>
      </c>
      <c r="H193" s="332">
        <v>44671</v>
      </c>
      <c r="I193" s="331" t="s">
        <v>19</v>
      </c>
      <c r="J193" s="331" t="s">
        <v>809</v>
      </c>
      <c r="K193" s="331" t="s">
        <v>810</v>
      </c>
      <c r="L193" s="330">
        <v>0</v>
      </c>
      <c r="M193" s="332">
        <v>44651</v>
      </c>
      <c r="N193" s="333">
        <v>60</v>
      </c>
      <c r="O193" s="333">
        <v>13.2</v>
      </c>
      <c r="P193" s="333">
        <v>73.2</v>
      </c>
      <c r="Q193" s="330">
        <v>63618</v>
      </c>
      <c r="R193" s="73">
        <v>2.9039999999999999</v>
      </c>
      <c r="S193" s="294">
        <v>10</v>
      </c>
      <c r="T193">
        <v>6</v>
      </c>
      <c r="U193">
        <v>2022</v>
      </c>
      <c r="V193" s="13">
        <f>DATE(U193,T193,S193)</f>
        <v>44722</v>
      </c>
      <c r="W193" s="148">
        <f>+V193-M193</f>
        <v>71</v>
      </c>
      <c r="X193" s="286">
        <f>IF(W193&lt;65,60,75)</f>
        <v>75</v>
      </c>
      <c r="Y193" s="148">
        <f>+X193-W193</f>
        <v>4</v>
      </c>
      <c r="Z193" s="288"/>
      <c r="AA193" s="287"/>
    </row>
    <row r="194" spans="3:27" x14ac:dyDescent="0.25">
      <c r="C194" s="355">
        <v>231</v>
      </c>
      <c r="D194" s="331" t="s">
        <v>40</v>
      </c>
      <c r="E194" s="330">
        <v>86015</v>
      </c>
      <c r="F194" s="331" t="s">
        <v>811</v>
      </c>
      <c r="G194" s="331" t="s">
        <v>89</v>
      </c>
      <c r="H194" s="332">
        <v>44671</v>
      </c>
      <c r="I194" s="331" t="s">
        <v>19</v>
      </c>
      <c r="J194" s="331" t="s">
        <v>812</v>
      </c>
      <c r="K194" s="331" t="s">
        <v>813</v>
      </c>
      <c r="L194" s="330">
        <v>0</v>
      </c>
      <c r="M194" s="332">
        <v>44651</v>
      </c>
      <c r="N194" s="333">
        <v>604</v>
      </c>
      <c r="O194" s="333">
        <v>132.88</v>
      </c>
      <c r="P194" s="333">
        <v>736.88</v>
      </c>
      <c r="Q194" s="330">
        <v>63618</v>
      </c>
      <c r="R194" s="73">
        <v>29.233599999999999</v>
      </c>
      <c r="S194" s="294">
        <v>10</v>
      </c>
      <c r="T194">
        <v>6</v>
      </c>
      <c r="U194">
        <v>2022</v>
      </c>
      <c r="V194" s="13">
        <f>DATE(U194,T194,S194)</f>
        <v>44722</v>
      </c>
      <c r="W194" s="148">
        <f>+V194-M194</f>
        <v>71</v>
      </c>
      <c r="X194" s="286">
        <f>IF(W194&lt;65,60,75)</f>
        <v>75</v>
      </c>
      <c r="Y194" s="148">
        <f>+X194-W194</f>
        <v>4</v>
      </c>
      <c r="Z194" s="288"/>
      <c r="AA194" s="287"/>
    </row>
    <row r="195" spans="3:27" x14ac:dyDescent="0.25">
      <c r="C195" s="355">
        <v>232</v>
      </c>
      <c r="D195" s="331" t="s">
        <v>96</v>
      </c>
      <c r="E195" s="330">
        <v>86016</v>
      </c>
      <c r="F195" s="331" t="s">
        <v>686</v>
      </c>
      <c r="G195" s="331" t="s">
        <v>687</v>
      </c>
      <c r="H195" s="332">
        <v>44671</v>
      </c>
      <c r="I195" s="331" t="s">
        <v>19</v>
      </c>
      <c r="J195" s="331" t="s">
        <v>688</v>
      </c>
      <c r="K195" s="331" t="s">
        <v>689</v>
      </c>
      <c r="L195" s="330">
        <v>0</v>
      </c>
      <c r="M195" s="332">
        <v>44651</v>
      </c>
      <c r="N195" s="333">
        <v>95</v>
      </c>
      <c r="O195" s="333">
        <v>20.9</v>
      </c>
      <c r="P195" s="333">
        <v>115.9</v>
      </c>
      <c r="Q195" s="330">
        <v>63119</v>
      </c>
      <c r="R195" s="73">
        <f>IF(L195=0,O195*22%,"")</f>
        <v>4.5979999999999999</v>
      </c>
      <c r="S195" s="294">
        <v>10</v>
      </c>
      <c r="T195">
        <v>6</v>
      </c>
      <c r="U195">
        <v>2022</v>
      </c>
      <c r="V195" s="13">
        <f>DATE(U195,T195,S195)</f>
        <v>44722</v>
      </c>
      <c r="W195" s="148">
        <f>+V195-M195</f>
        <v>71</v>
      </c>
      <c r="X195" s="286">
        <f>IF(W195&lt;65,60,75)</f>
        <v>75</v>
      </c>
      <c r="Y195" s="148">
        <f>+X195-W195</f>
        <v>4</v>
      </c>
      <c r="Z195" s="288"/>
      <c r="AA195" s="287"/>
    </row>
    <row r="196" spans="3:27" x14ac:dyDescent="0.25">
      <c r="C196" s="355">
        <v>233</v>
      </c>
      <c r="D196" s="331" t="s">
        <v>708</v>
      </c>
      <c r="E196" s="330">
        <v>86018</v>
      </c>
      <c r="F196" s="331" t="s">
        <v>709</v>
      </c>
      <c r="G196" s="331" t="s">
        <v>710</v>
      </c>
      <c r="H196" s="332">
        <v>44671</v>
      </c>
      <c r="I196" s="331" t="s">
        <v>19</v>
      </c>
      <c r="J196" s="331" t="s">
        <v>711</v>
      </c>
      <c r="K196" s="331" t="s">
        <v>712</v>
      </c>
      <c r="L196" s="330">
        <v>0</v>
      </c>
      <c r="M196" s="332">
        <v>44651</v>
      </c>
      <c r="N196" s="333">
        <v>2273.65</v>
      </c>
      <c r="O196" s="333">
        <v>500.2</v>
      </c>
      <c r="P196" s="333">
        <v>2773.85</v>
      </c>
      <c r="Q196" s="330">
        <v>66822</v>
      </c>
      <c r="R196" s="73">
        <f>IF(L196=0,O196*22%,"")</f>
        <v>110.044</v>
      </c>
      <c r="S196" s="294">
        <v>10</v>
      </c>
      <c r="T196">
        <v>6</v>
      </c>
      <c r="U196">
        <v>2022</v>
      </c>
      <c r="V196" s="13">
        <f>DATE(U196,T196,S196)</f>
        <v>44722</v>
      </c>
      <c r="W196" s="148">
        <f>+V196-M196</f>
        <v>71</v>
      </c>
      <c r="X196" s="286">
        <f>IF(W196&lt;65,60,75)</f>
        <v>75</v>
      </c>
      <c r="Y196" s="148">
        <f>+X196-W196</f>
        <v>4</v>
      </c>
      <c r="Z196" s="288"/>
      <c r="AA196" s="287"/>
    </row>
    <row r="197" spans="3:27" x14ac:dyDescent="0.25">
      <c r="C197" s="355">
        <v>235</v>
      </c>
      <c r="D197" s="331" t="s">
        <v>43</v>
      </c>
      <c r="E197" s="330">
        <v>86021</v>
      </c>
      <c r="F197" s="331" t="s">
        <v>718</v>
      </c>
      <c r="G197" s="331" t="s">
        <v>719</v>
      </c>
      <c r="H197" s="332">
        <v>44671</v>
      </c>
      <c r="I197" s="331" t="s">
        <v>19</v>
      </c>
      <c r="J197" s="331" t="s">
        <v>720</v>
      </c>
      <c r="K197" s="331" t="s">
        <v>721</v>
      </c>
      <c r="L197" s="330">
        <v>0</v>
      </c>
      <c r="M197" s="332">
        <v>44663</v>
      </c>
      <c r="N197" s="333">
        <v>163.32</v>
      </c>
      <c r="O197" s="333">
        <v>35.93</v>
      </c>
      <c r="P197" s="333">
        <v>199.25</v>
      </c>
      <c r="Q197" s="330">
        <v>64950</v>
      </c>
      <c r="R197" s="73">
        <v>7.9046000000000003</v>
      </c>
      <c r="S197" s="294">
        <v>10</v>
      </c>
      <c r="T197">
        <v>6</v>
      </c>
      <c r="U197">
        <v>2022</v>
      </c>
      <c r="V197" s="13">
        <f>DATE(U197,T197,S197)</f>
        <v>44722</v>
      </c>
      <c r="W197" s="148">
        <f>+V197-M197</f>
        <v>59</v>
      </c>
      <c r="X197" s="286">
        <f>IF(W197&lt;65,60,75)</f>
        <v>60</v>
      </c>
      <c r="Y197" s="148">
        <f>+X197-W197</f>
        <v>1</v>
      </c>
      <c r="Z197" s="288"/>
      <c r="AA197" s="287"/>
    </row>
    <row r="198" spans="3:27" x14ac:dyDescent="0.25">
      <c r="C198" s="355">
        <v>236</v>
      </c>
      <c r="D198" s="331" t="s">
        <v>113</v>
      </c>
      <c r="E198" s="330">
        <v>86022</v>
      </c>
      <c r="F198" s="331" t="s">
        <v>588</v>
      </c>
      <c r="G198" s="331" t="s">
        <v>25</v>
      </c>
      <c r="H198" s="332">
        <v>44671</v>
      </c>
      <c r="I198" s="331" t="s">
        <v>19</v>
      </c>
      <c r="J198" s="331" t="s">
        <v>589</v>
      </c>
      <c r="K198" s="331" t="s">
        <v>590</v>
      </c>
      <c r="L198" s="330">
        <v>0</v>
      </c>
      <c r="M198" s="332">
        <v>44665</v>
      </c>
      <c r="N198" s="333">
        <v>30000</v>
      </c>
      <c r="O198" s="333">
        <v>0</v>
      </c>
      <c r="P198" s="333">
        <v>30000</v>
      </c>
      <c r="Q198" s="330">
        <v>9473</v>
      </c>
      <c r="R198" s="73">
        <f>IF(L198=0,O198*22%,"")</f>
        <v>0</v>
      </c>
      <c r="S198" s="294">
        <v>13</v>
      </c>
      <c r="T198">
        <v>5</v>
      </c>
      <c r="U198">
        <v>2022</v>
      </c>
      <c r="V198" s="13">
        <f>DATE(U198,T198,S198)</f>
        <v>44694</v>
      </c>
      <c r="W198" s="148">
        <f>+V198-M198</f>
        <v>29</v>
      </c>
      <c r="X198" s="286">
        <f>+W198</f>
        <v>29</v>
      </c>
      <c r="Y198" s="148">
        <f>+X198-W198</f>
        <v>0</v>
      </c>
      <c r="Z198" s="288"/>
      <c r="AA198" s="287"/>
    </row>
    <row r="199" spans="3:27" x14ac:dyDescent="0.25">
      <c r="C199" s="355">
        <v>238</v>
      </c>
      <c r="D199" s="331" t="s">
        <v>751</v>
      </c>
      <c r="E199" s="330">
        <v>86024</v>
      </c>
      <c r="F199" s="331" t="s">
        <v>756</v>
      </c>
      <c r="G199" s="331" t="s">
        <v>753</v>
      </c>
      <c r="H199" s="332">
        <v>44671</v>
      </c>
      <c r="I199" s="331" t="s">
        <v>19</v>
      </c>
      <c r="J199" s="331" t="s">
        <v>757</v>
      </c>
      <c r="K199" s="331" t="s">
        <v>758</v>
      </c>
      <c r="L199" s="330">
        <v>0</v>
      </c>
      <c r="M199" s="332">
        <v>44650</v>
      </c>
      <c r="N199" s="333">
        <v>277.39999999999998</v>
      </c>
      <c r="O199" s="333">
        <v>61.03</v>
      </c>
      <c r="P199" s="333">
        <v>338.43</v>
      </c>
      <c r="Q199" s="330">
        <v>66837</v>
      </c>
      <c r="R199" s="73">
        <v>13.426600000000001</v>
      </c>
      <c r="S199" s="294">
        <v>10</v>
      </c>
      <c r="T199">
        <v>6</v>
      </c>
      <c r="U199">
        <v>2022</v>
      </c>
      <c r="V199" s="13">
        <f>DATE(U199,T199,S199)</f>
        <v>44722</v>
      </c>
      <c r="W199" s="148">
        <f>+V199-M199</f>
        <v>72</v>
      </c>
      <c r="X199" s="286">
        <f>IF(W199&lt;65,60,75)</f>
        <v>75</v>
      </c>
      <c r="Y199" s="148">
        <f>+X199-W199</f>
        <v>3</v>
      </c>
      <c r="Z199" s="288"/>
      <c r="AA199" s="287"/>
    </row>
    <row r="200" spans="3:27" x14ac:dyDescent="0.25">
      <c r="C200" s="355">
        <v>240</v>
      </c>
      <c r="D200" s="331" t="s">
        <v>598</v>
      </c>
      <c r="E200" s="330">
        <v>86026</v>
      </c>
      <c r="F200" s="331" t="s">
        <v>599</v>
      </c>
      <c r="G200" s="331" t="s">
        <v>600</v>
      </c>
      <c r="H200" s="332">
        <v>44671</v>
      </c>
      <c r="I200" s="331" t="s">
        <v>19</v>
      </c>
      <c r="J200" s="331" t="s">
        <v>601</v>
      </c>
      <c r="K200" s="331" t="s">
        <v>602</v>
      </c>
      <c r="L200" s="330">
        <v>0</v>
      </c>
      <c r="M200" s="332">
        <v>44662</v>
      </c>
      <c r="N200" s="333">
        <v>305.43</v>
      </c>
      <c r="O200" s="333">
        <v>67.19</v>
      </c>
      <c r="P200" s="333">
        <v>372.62</v>
      </c>
      <c r="Q200" s="330">
        <v>65781</v>
      </c>
      <c r="R200" s="73">
        <f>IF(L200=0,O200*22%,"")</f>
        <v>14.781799999999999</v>
      </c>
      <c r="S200" s="294">
        <v>23</v>
      </c>
      <c r="T200">
        <v>5</v>
      </c>
      <c r="U200">
        <v>2022</v>
      </c>
      <c r="V200" s="13">
        <f>DATE(U200,T200,S200)</f>
        <v>44704</v>
      </c>
      <c r="W200" s="148">
        <f>+V200-M200</f>
        <v>42</v>
      </c>
      <c r="X200" s="286">
        <f>+W200</f>
        <v>42</v>
      </c>
      <c r="Y200" s="148">
        <f>+X200-W200</f>
        <v>0</v>
      </c>
      <c r="Z200" s="288"/>
      <c r="AA200" s="287"/>
    </row>
    <row r="201" spans="3:27" x14ac:dyDescent="0.25">
      <c r="C201" s="355">
        <v>241</v>
      </c>
      <c r="D201" s="331" t="s">
        <v>49</v>
      </c>
      <c r="E201" s="330">
        <v>86039</v>
      </c>
      <c r="F201" s="331" t="s">
        <v>704</v>
      </c>
      <c r="G201" s="331" t="s">
        <v>705</v>
      </c>
      <c r="H201" s="332">
        <v>44671</v>
      </c>
      <c r="I201" s="331" t="s">
        <v>19</v>
      </c>
      <c r="J201" s="331" t="s">
        <v>706</v>
      </c>
      <c r="K201" s="331" t="s">
        <v>707</v>
      </c>
      <c r="L201" s="330">
        <v>0</v>
      </c>
      <c r="M201" s="332">
        <v>44651</v>
      </c>
      <c r="N201" s="333">
        <v>625</v>
      </c>
      <c r="O201" s="333">
        <v>137.5</v>
      </c>
      <c r="P201" s="333">
        <v>762.5</v>
      </c>
      <c r="Q201" s="330">
        <v>63717</v>
      </c>
      <c r="R201" s="73">
        <v>30.25</v>
      </c>
      <c r="S201" s="294">
        <v>10</v>
      </c>
      <c r="T201">
        <v>6</v>
      </c>
      <c r="U201">
        <v>2022</v>
      </c>
      <c r="V201" s="13">
        <f>DATE(U201,T201,S201)</f>
        <v>44722</v>
      </c>
      <c r="W201" s="148">
        <f>+V201-M201</f>
        <v>71</v>
      </c>
      <c r="X201" s="286">
        <f>IF(W201&lt;65,60,75)</f>
        <v>75</v>
      </c>
      <c r="Y201" s="148">
        <f>+X201-W201</f>
        <v>4</v>
      </c>
      <c r="Z201" s="288"/>
      <c r="AA201" s="287"/>
    </row>
    <row r="202" spans="3:27" x14ac:dyDescent="0.25">
      <c r="C202" s="355">
        <v>242</v>
      </c>
      <c r="D202" s="331" t="s">
        <v>42</v>
      </c>
      <c r="E202" s="330">
        <v>86209</v>
      </c>
      <c r="F202" s="331" t="s">
        <v>579</v>
      </c>
      <c r="G202" s="331" t="s">
        <v>580</v>
      </c>
      <c r="H202" s="332">
        <v>44681</v>
      </c>
      <c r="I202" s="331" t="s">
        <v>19</v>
      </c>
      <c r="J202" s="331" t="s">
        <v>581</v>
      </c>
      <c r="K202" s="331" t="s">
        <v>582</v>
      </c>
      <c r="L202" s="330">
        <v>0</v>
      </c>
      <c r="M202" s="332">
        <v>44679</v>
      </c>
      <c r="N202" s="333">
        <v>1282</v>
      </c>
      <c r="O202" s="333">
        <v>282.04000000000002</v>
      </c>
      <c r="P202" s="333">
        <v>1564.04</v>
      </c>
      <c r="Q202" s="330">
        <v>66274</v>
      </c>
      <c r="R202" s="73">
        <f>IF(L202=0,O202*22%,"")</f>
        <v>62.048800000000007</v>
      </c>
      <c r="S202" s="294">
        <v>10</v>
      </c>
      <c r="T202">
        <v>5</v>
      </c>
      <c r="U202">
        <v>2022</v>
      </c>
      <c r="V202" s="13">
        <f>DATE(U202,T202,S202)</f>
        <v>44691</v>
      </c>
      <c r="W202" s="148">
        <f>+V202-M202</f>
        <v>12</v>
      </c>
      <c r="X202" s="286">
        <f>+W202</f>
        <v>12</v>
      </c>
      <c r="Y202" s="148">
        <f>+X202-W202</f>
        <v>0</v>
      </c>
      <c r="Z202" s="288"/>
      <c r="AA202" s="287"/>
    </row>
    <row r="203" spans="3:27" x14ac:dyDescent="0.25">
      <c r="C203" s="355">
        <v>243</v>
      </c>
      <c r="D203" s="331" t="s">
        <v>113</v>
      </c>
      <c r="E203" s="330">
        <v>86214</v>
      </c>
      <c r="F203" s="331" t="s">
        <v>381</v>
      </c>
      <c r="G203" s="331" t="s">
        <v>25</v>
      </c>
      <c r="H203" s="332">
        <v>44681</v>
      </c>
      <c r="I203" s="331" t="s">
        <v>19</v>
      </c>
      <c r="J203" s="331" t="s">
        <v>382</v>
      </c>
      <c r="K203" s="331" t="s">
        <v>383</v>
      </c>
      <c r="L203" s="330">
        <v>0</v>
      </c>
      <c r="M203" s="332">
        <v>44681</v>
      </c>
      <c r="N203" s="333">
        <v>120000</v>
      </c>
      <c r="O203" s="333">
        <v>0</v>
      </c>
      <c r="P203" s="333">
        <v>597</v>
      </c>
      <c r="Q203" s="330">
        <v>9473</v>
      </c>
      <c r="R203" s="73">
        <f>IF(L203=0,O203*22%,"")</f>
        <v>0</v>
      </c>
      <c r="S203" s="137" t="s">
        <v>135</v>
      </c>
      <c r="T203" s="101">
        <v>5</v>
      </c>
      <c r="U203" s="16">
        <v>2022</v>
      </c>
      <c r="V203" s="13">
        <f>DATE(U203,T203,S203)</f>
        <v>44687</v>
      </c>
      <c r="W203" s="148">
        <f>+V203-M203</f>
        <v>6</v>
      </c>
      <c r="X203" s="286">
        <f>+W203</f>
        <v>6</v>
      </c>
      <c r="Y203" s="148">
        <f>+X203-W203</f>
        <v>0</v>
      </c>
      <c r="Z203" s="288"/>
      <c r="AA203" s="287"/>
    </row>
    <row r="204" spans="3:27" x14ac:dyDescent="0.25">
      <c r="C204" s="355">
        <v>243</v>
      </c>
      <c r="D204" s="331" t="s">
        <v>113</v>
      </c>
      <c r="E204" s="330">
        <v>86214</v>
      </c>
      <c r="F204" s="331" t="s">
        <v>381</v>
      </c>
      <c r="G204" s="331" t="s">
        <v>25</v>
      </c>
      <c r="H204" s="332">
        <v>44681</v>
      </c>
      <c r="I204" s="331" t="s">
        <v>19</v>
      </c>
      <c r="J204" s="331" t="s">
        <v>382</v>
      </c>
      <c r="K204" s="331" t="s">
        <v>383</v>
      </c>
      <c r="L204" s="330">
        <v>0</v>
      </c>
      <c r="M204" s="332">
        <v>44681</v>
      </c>
      <c r="N204" s="333">
        <v>20000</v>
      </c>
      <c r="O204" s="333">
        <v>0</v>
      </c>
      <c r="P204" s="333">
        <v>20000</v>
      </c>
      <c r="Q204" s="330">
        <v>9473</v>
      </c>
      <c r="R204" s="73">
        <f>IF(L204=0,O204*22%,"")</f>
        <v>0</v>
      </c>
      <c r="S204" s="137" t="s">
        <v>123</v>
      </c>
      <c r="T204" s="101">
        <v>5</v>
      </c>
      <c r="U204" s="16">
        <v>2022</v>
      </c>
      <c r="V204" s="13">
        <f>DATE(U204,T204,S204)</f>
        <v>44704</v>
      </c>
      <c r="W204" s="148">
        <f>+V204-M204</f>
        <v>23</v>
      </c>
      <c r="X204" s="286">
        <f>+W204</f>
        <v>23</v>
      </c>
      <c r="Y204" s="148">
        <f>+X204-W204</f>
        <v>0</v>
      </c>
      <c r="Z204" s="288"/>
      <c r="AA204" s="287"/>
    </row>
    <row r="205" spans="3:27" x14ac:dyDescent="0.25">
      <c r="C205" s="355">
        <v>243</v>
      </c>
      <c r="D205" s="331" t="s">
        <v>113</v>
      </c>
      <c r="E205" s="330">
        <v>86214</v>
      </c>
      <c r="F205" s="331" t="s">
        <v>381</v>
      </c>
      <c r="G205" s="331" t="s">
        <v>25</v>
      </c>
      <c r="H205" s="332">
        <v>44681</v>
      </c>
      <c r="I205" s="331" t="s">
        <v>19</v>
      </c>
      <c r="J205" s="331" t="s">
        <v>382</v>
      </c>
      <c r="K205" s="331" t="s">
        <v>383</v>
      </c>
      <c r="L205" s="330">
        <v>0</v>
      </c>
      <c r="M205" s="332">
        <v>44681</v>
      </c>
      <c r="N205" s="333">
        <v>597</v>
      </c>
      <c r="O205" s="333">
        <v>0</v>
      </c>
      <c r="P205" s="333">
        <v>597</v>
      </c>
      <c r="Q205" s="330">
        <v>9473</v>
      </c>
      <c r="R205" s="73">
        <v>0</v>
      </c>
      <c r="S205" s="294">
        <v>3</v>
      </c>
      <c r="T205">
        <v>6</v>
      </c>
      <c r="U205">
        <v>2022</v>
      </c>
      <c r="V205" s="13">
        <f>DATE(U205,T205,S205)</f>
        <v>44715</v>
      </c>
      <c r="W205" s="148">
        <f>+V205-M205</f>
        <v>34</v>
      </c>
      <c r="X205" s="286">
        <f>+W205</f>
        <v>34</v>
      </c>
      <c r="Y205" s="148">
        <f>+X205-W205</f>
        <v>0</v>
      </c>
      <c r="Z205" s="288"/>
      <c r="AA205" s="287"/>
    </row>
    <row r="206" spans="3:27" x14ac:dyDescent="0.25">
      <c r="C206" s="355">
        <v>244</v>
      </c>
      <c r="D206" s="331" t="s">
        <v>583</v>
      </c>
      <c r="E206" s="330">
        <v>86215</v>
      </c>
      <c r="F206" s="331" t="s">
        <v>584</v>
      </c>
      <c r="G206" s="331" t="s">
        <v>585</v>
      </c>
      <c r="H206" s="332">
        <v>44681</v>
      </c>
      <c r="I206" s="331" t="s">
        <v>19</v>
      </c>
      <c r="J206" s="331" t="s">
        <v>586</v>
      </c>
      <c r="K206" s="331" t="s">
        <v>587</v>
      </c>
      <c r="L206" s="330">
        <v>0</v>
      </c>
      <c r="M206" s="332">
        <v>44680</v>
      </c>
      <c r="N206" s="333">
        <v>3250</v>
      </c>
      <c r="O206" s="333">
        <v>130</v>
      </c>
      <c r="P206" s="333">
        <v>3380</v>
      </c>
      <c r="Q206" s="330">
        <v>65456</v>
      </c>
      <c r="R206" s="73">
        <f>IF(L206=0,O206*22%,"")</f>
        <v>28.6</v>
      </c>
      <c r="S206" s="294">
        <v>13</v>
      </c>
      <c r="T206">
        <v>5</v>
      </c>
      <c r="U206">
        <v>2022</v>
      </c>
      <c r="V206" s="13">
        <f>DATE(U206,T206,S206)</f>
        <v>44694</v>
      </c>
      <c r="W206" s="148">
        <f>+V206-M206</f>
        <v>14</v>
      </c>
      <c r="X206" s="286">
        <f>+W206</f>
        <v>14</v>
      </c>
      <c r="Y206" s="148">
        <f>+X206-W206</f>
        <v>0</v>
      </c>
      <c r="Z206" s="288"/>
      <c r="AA206" s="287"/>
    </row>
    <row r="207" spans="3:27" x14ac:dyDescent="0.25">
      <c r="C207" s="355">
        <v>249</v>
      </c>
      <c r="D207" s="331" t="s">
        <v>44</v>
      </c>
      <c r="E207" s="330">
        <v>86221</v>
      </c>
      <c r="F207" s="331" t="s">
        <v>864</v>
      </c>
      <c r="G207" s="331" t="s">
        <v>333</v>
      </c>
      <c r="H207" s="332">
        <v>44681</v>
      </c>
      <c r="I207" s="331" t="s">
        <v>19</v>
      </c>
      <c r="J207" s="331" t="s">
        <v>865</v>
      </c>
      <c r="K207" s="331" t="s">
        <v>866</v>
      </c>
      <c r="L207" s="330">
        <v>0</v>
      </c>
      <c r="M207" s="332">
        <v>44672</v>
      </c>
      <c r="N207" s="333">
        <v>18904.16</v>
      </c>
      <c r="O207" s="333">
        <v>945.21</v>
      </c>
      <c r="P207" s="333">
        <v>19849.37</v>
      </c>
      <c r="Q207" s="330">
        <v>66326</v>
      </c>
      <c r="R207" s="73">
        <f>IF(L207=0,O207*22%,"")</f>
        <v>207.9462</v>
      </c>
      <c r="S207" s="294">
        <v>21</v>
      </c>
      <c r="T207">
        <v>6</v>
      </c>
      <c r="U207">
        <v>2022</v>
      </c>
      <c r="V207" s="13">
        <f>DATE(U207,T207,S207)</f>
        <v>44733</v>
      </c>
      <c r="W207" s="148">
        <f>+V207-M207</f>
        <v>61</v>
      </c>
      <c r="X207" s="286">
        <f>IF(W207&lt;65,60,75)</f>
        <v>60</v>
      </c>
      <c r="Y207" s="148">
        <f>+X207-W207</f>
        <v>-1</v>
      </c>
      <c r="Z207" s="288"/>
      <c r="AA207" s="287"/>
    </row>
    <row r="208" spans="3:27" x14ac:dyDescent="0.25">
      <c r="C208" s="355">
        <v>250</v>
      </c>
      <c r="D208" s="331" t="s">
        <v>44</v>
      </c>
      <c r="E208" s="330">
        <v>86222</v>
      </c>
      <c r="F208" s="331" t="s">
        <v>867</v>
      </c>
      <c r="G208" s="331" t="s">
        <v>333</v>
      </c>
      <c r="H208" s="332">
        <v>44681</v>
      </c>
      <c r="I208" s="331" t="s">
        <v>19</v>
      </c>
      <c r="J208" s="331" t="s">
        <v>868</v>
      </c>
      <c r="K208" s="331" t="s">
        <v>869</v>
      </c>
      <c r="L208" s="330">
        <v>0</v>
      </c>
      <c r="M208" s="332">
        <v>44672</v>
      </c>
      <c r="N208" s="333">
        <v>285.97000000000003</v>
      </c>
      <c r="O208" s="333">
        <v>14.3</v>
      </c>
      <c r="P208" s="333">
        <v>300.27</v>
      </c>
      <c r="Q208" s="330">
        <v>66326</v>
      </c>
      <c r="R208" s="73">
        <f>IF(L208=0,O208*22%,"")</f>
        <v>3.1460000000000004</v>
      </c>
      <c r="S208" s="294">
        <v>21</v>
      </c>
      <c r="T208">
        <v>6</v>
      </c>
      <c r="U208">
        <v>2022</v>
      </c>
      <c r="V208" s="13">
        <f>DATE(U208,T208,S208)</f>
        <v>44733</v>
      </c>
      <c r="W208" s="148">
        <f>+V208-M208</f>
        <v>61</v>
      </c>
      <c r="X208" s="286">
        <f>IF(W208&lt;65,60,75)</f>
        <v>60</v>
      </c>
      <c r="Y208" s="148">
        <f>+X208-W208</f>
        <v>-1</v>
      </c>
      <c r="Z208" s="288"/>
      <c r="AA208" s="287"/>
    </row>
    <row r="209" spans="3:27" x14ac:dyDescent="0.25">
      <c r="C209" s="361">
        <v>259</v>
      </c>
      <c r="D209" s="336" t="s">
        <v>51</v>
      </c>
      <c r="E209" s="335">
        <v>86370</v>
      </c>
      <c r="F209" s="336" t="s">
        <v>646</v>
      </c>
      <c r="G209" s="336" t="s">
        <v>647</v>
      </c>
      <c r="H209" s="337">
        <v>44697</v>
      </c>
      <c r="I209" s="336" t="s">
        <v>19</v>
      </c>
      <c r="J209" s="336" t="s">
        <v>648</v>
      </c>
      <c r="K209" s="336" t="s">
        <v>649</v>
      </c>
      <c r="L209" s="335">
        <v>0</v>
      </c>
      <c r="M209" s="337">
        <v>44691</v>
      </c>
      <c r="N209" s="338">
        <v>2000</v>
      </c>
      <c r="O209" s="338">
        <v>0</v>
      </c>
      <c r="P209" s="338">
        <v>2000</v>
      </c>
      <c r="Q209" s="335">
        <v>66280</v>
      </c>
      <c r="R209" s="73">
        <f>IF(L209=0,O209*22%,"")</f>
        <v>0</v>
      </c>
      <c r="S209" s="294">
        <v>23</v>
      </c>
      <c r="T209">
        <v>5</v>
      </c>
      <c r="U209">
        <v>2022</v>
      </c>
      <c r="V209" s="13">
        <f>DATE(U209,T209,S209)</f>
        <v>44704</v>
      </c>
      <c r="W209" s="148">
        <f>+V209-M209</f>
        <v>13</v>
      </c>
      <c r="X209" s="286">
        <v>1</v>
      </c>
      <c r="Y209" s="148">
        <f>+X209-W209</f>
        <v>-12</v>
      </c>
      <c r="Z209" s="288"/>
      <c r="AA209" s="287"/>
    </row>
    <row r="210" spans="3:27" x14ac:dyDescent="0.25">
      <c r="C210" s="361">
        <v>260</v>
      </c>
      <c r="D210" s="336" t="s">
        <v>51</v>
      </c>
      <c r="E210" s="335">
        <v>86371</v>
      </c>
      <c r="F210" s="336" t="s">
        <v>650</v>
      </c>
      <c r="G210" s="336" t="s">
        <v>647</v>
      </c>
      <c r="H210" s="337">
        <v>44697</v>
      </c>
      <c r="I210" s="336" t="s">
        <v>19</v>
      </c>
      <c r="J210" s="336" t="s">
        <v>651</v>
      </c>
      <c r="K210" s="336" t="s">
        <v>652</v>
      </c>
      <c r="L210" s="335">
        <v>0</v>
      </c>
      <c r="M210" s="337">
        <v>44691</v>
      </c>
      <c r="N210" s="338">
        <v>1800</v>
      </c>
      <c r="O210" s="338">
        <v>0</v>
      </c>
      <c r="P210" s="338">
        <v>1800</v>
      </c>
      <c r="Q210" s="335">
        <v>66280</v>
      </c>
      <c r="R210" s="73">
        <f>IF(L210=0,O210*22%,"")</f>
        <v>0</v>
      </c>
      <c r="S210" s="294">
        <v>23</v>
      </c>
      <c r="T210">
        <v>5</v>
      </c>
      <c r="U210">
        <v>2022</v>
      </c>
      <c r="V210" s="13">
        <f>DATE(U210,T210,S210)</f>
        <v>44704</v>
      </c>
      <c r="W210" s="148">
        <f>+V210-M210</f>
        <v>13</v>
      </c>
      <c r="X210" s="286">
        <v>1</v>
      </c>
      <c r="Y210" s="148">
        <f>+X210-W210</f>
        <v>-12</v>
      </c>
      <c r="Z210" s="288"/>
      <c r="AA210" s="287"/>
    </row>
    <row r="211" spans="3:27" x14ac:dyDescent="0.25">
      <c r="C211" s="361">
        <v>275</v>
      </c>
      <c r="D211" s="336" t="s">
        <v>54</v>
      </c>
      <c r="E211" s="335">
        <v>86388</v>
      </c>
      <c r="F211" s="336" t="s">
        <v>762</v>
      </c>
      <c r="G211" s="336" t="s">
        <v>763</v>
      </c>
      <c r="H211" s="337">
        <v>44697</v>
      </c>
      <c r="I211" s="336" t="s">
        <v>19</v>
      </c>
      <c r="J211" s="336" t="s">
        <v>764</v>
      </c>
      <c r="K211" s="336" t="s">
        <v>765</v>
      </c>
      <c r="L211" s="335">
        <v>0</v>
      </c>
      <c r="M211" s="337">
        <v>44680</v>
      </c>
      <c r="N211" s="338">
        <v>1400</v>
      </c>
      <c r="O211" s="338">
        <v>308</v>
      </c>
      <c r="P211" s="338">
        <v>1708</v>
      </c>
      <c r="Q211" s="335">
        <v>5092</v>
      </c>
      <c r="R211" s="73">
        <f>IF(L211=0,O211*22%,"")</f>
        <v>67.760000000000005</v>
      </c>
      <c r="S211" s="294">
        <v>10</v>
      </c>
      <c r="T211">
        <v>6</v>
      </c>
      <c r="U211">
        <v>2022</v>
      </c>
      <c r="V211" s="13">
        <f>DATE(U211,T211,S211)</f>
        <v>44722</v>
      </c>
      <c r="W211" s="148">
        <f>+V211-M211</f>
        <v>42</v>
      </c>
      <c r="X211" s="286">
        <f>IF(W211&lt;65,60,75)</f>
        <v>60</v>
      </c>
      <c r="Y211" s="148">
        <f>+X211-W211</f>
        <v>18</v>
      </c>
      <c r="Z211" s="288"/>
      <c r="AA211" s="287"/>
    </row>
    <row r="212" spans="3:27" x14ac:dyDescent="0.25">
      <c r="C212" s="361">
        <v>277</v>
      </c>
      <c r="D212" s="336" t="s">
        <v>895</v>
      </c>
      <c r="E212" s="335">
        <v>86390</v>
      </c>
      <c r="F212" s="336" t="s">
        <v>896</v>
      </c>
      <c r="G212" s="336" t="s">
        <v>897</v>
      </c>
      <c r="H212" s="337">
        <v>44697</v>
      </c>
      <c r="I212" s="336" t="s">
        <v>19</v>
      </c>
      <c r="J212" s="336" t="s">
        <v>898</v>
      </c>
      <c r="K212" s="336" t="s">
        <v>899</v>
      </c>
      <c r="L212" s="335">
        <v>0</v>
      </c>
      <c r="M212" s="337">
        <v>44686</v>
      </c>
      <c r="N212" s="338">
        <v>342</v>
      </c>
      <c r="O212" s="338">
        <v>0</v>
      </c>
      <c r="P212" s="338">
        <v>342</v>
      </c>
      <c r="Q212" s="335">
        <v>66855</v>
      </c>
      <c r="R212" s="73">
        <f>IF(L212=0,O212*22%,"")</f>
        <v>0</v>
      </c>
      <c r="S212" s="294">
        <v>22</v>
      </c>
      <c r="T212">
        <v>6</v>
      </c>
      <c r="U212">
        <v>2022</v>
      </c>
      <c r="V212" s="13">
        <f>DATE(U212,T212,S212)</f>
        <v>44734</v>
      </c>
      <c r="W212" s="148">
        <f>+V212-M212</f>
        <v>48</v>
      </c>
      <c r="X212" s="286">
        <f>IF(W212&lt;65,60,75)</f>
        <v>60</v>
      </c>
      <c r="Y212" s="148">
        <f>+X212-W212</f>
        <v>12</v>
      </c>
      <c r="Z212" s="288"/>
      <c r="AA212" s="287"/>
    </row>
    <row r="213" spans="3:27" x14ac:dyDescent="0.25">
      <c r="C213" s="361">
        <v>281</v>
      </c>
      <c r="D213" s="336" t="s">
        <v>834</v>
      </c>
      <c r="E213" s="335">
        <v>86395</v>
      </c>
      <c r="F213" s="336" t="s">
        <v>835</v>
      </c>
      <c r="G213" s="336" t="s">
        <v>836</v>
      </c>
      <c r="H213" s="337">
        <v>44697</v>
      </c>
      <c r="I213" s="336" t="s">
        <v>19</v>
      </c>
      <c r="J213" s="336" t="s">
        <v>837</v>
      </c>
      <c r="K213" s="336" t="s">
        <v>838</v>
      </c>
      <c r="L213" s="335">
        <v>0</v>
      </c>
      <c r="M213" s="337">
        <v>44686</v>
      </c>
      <c r="N213" s="338">
        <v>705.6</v>
      </c>
      <c r="O213" s="338">
        <v>155.22999999999999</v>
      </c>
      <c r="P213" s="338">
        <v>860.83</v>
      </c>
      <c r="Q213" s="335">
        <v>65388</v>
      </c>
      <c r="R213" s="73">
        <f>IF(L213=0,O213*22%,"")</f>
        <v>34.150599999999997</v>
      </c>
      <c r="S213" s="294">
        <v>17</v>
      </c>
      <c r="T213">
        <v>6</v>
      </c>
      <c r="U213">
        <v>2022</v>
      </c>
      <c r="V213" s="13">
        <f>DATE(U213,T213,S213)</f>
        <v>44729</v>
      </c>
      <c r="W213" s="148">
        <f>+V213-M213</f>
        <v>43</v>
      </c>
      <c r="X213" s="286">
        <f>IF(W213&lt;65,60,75)</f>
        <v>60</v>
      </c>
      <c r="Y213" s="148">
        <f>+X213-W213</f>
        <v>17</v>
      </c>
      <c r="Z213" s="288"/>
      <c r="AA213" s="287"/>
    </row>
    <row r="214" spans="3:27" x14ac:dyDescent="0.25">
      <c r="C214" s="361">
        <v>282</v>
      </c>
      <c r="D214" s="336" t="s">
        <v>113</v>
      </c>
      <c r="E214" s="335">
        <v>86396</v>
      </c>
      <c r="F214" s="336" t="s">
        <v>673</v>
      </c>
      <c r="G214" s="336" t="s">
        <v>25</v>
      </c>
      <c r="H214" s="337">
        <v>44697</v>
      </c>
      <c r="I214" s="336" t="s">
        <v>19</v>
      </c>
      <c r="J214" s="336" t="s">
        <v>674</v>
      </c>
      <c r="K214" s="336" t="s">
        <v>675</v>
      </c>
      <c r="L214" s="335">
        <v>0</v>
      </c>
      <c r="M214" s="337">
        <v>44685</v>
      </c>
      <c r="N214" s="338">
        <v>120000</v>
      </c>
      <c r="O214" s="338">
        <v>0</v>
      </c>
      <c r="P214" s="338">
        <v>120000</v>
      </c>
      <c r="Q214" s="335">
        <v>9473</v>
      </c>
      <c r="R214" s="73">
        <v>0</v>
      </c>
      <c r="S214" s="294">
        <v>3</v>
      </c>
      <c r="T214">
        <v>6</v>
      </c>
      <c r="U214">
        <v>2022</v>
      </c>
      <c r="V214" s="13">
        <f>DATE(U214,T214,S214)</f>
        <v>44715</v>
      </c>
      <c r="W214" s="148">
        <f>+V214-M214</f>
        <v>30</v>
      </c>
      <c r="X214" s="286">
        <f>+W214</f>
        <v>30</v>
      </c>
      <c r="Y214" s="148">
        <f>+X214-W214</f>
        <v>0</v>
      </c>
      <c r="Z214" s="288"/>
      <c r="AA214" s="287"/>
    </row>
    <row r="215" spans="3:27" x14ac:dyDescent="0.25">
      <c r="C215" s="361">
        <v>283</v>
      </c>
      <c r="D215" s="336" t="s">
        <v>55</v>
      </c>
      <c r="E215" s="335">
        <v>86397</v>
      </c>
      <c r="F215" s="336" t="s">
        <v>892</v>
      </c>
      <c r="G215" s="336" t="s">
        <v>56</v>
      </c>
      <c r="H215" s="337">
        <v>44697</v>
      </c>
      <c r="I215" s="336" t="s">
        <v>19</v>
      </c>
      <c r="J215" s="336" t="s">
        <v>893</v>
      </c>
      <c r="K215" s="336" t="s">
        <v>894</v>
      </c>
      <c r="L215" s="335">
        <v>0</v>
      </c>
      <c r="M215" s="337">
        <v>44683</v>
      </c>
      <c r="N215" s="338">
        <v>49.75</v>
      </c>
      <c r="O215" s="338">
        <v>10.95</v>
      </c>
      <c r="P215" s="338">
        <v>60.7</v>
      </c>
      <c r="Q215" s="335">
        <v>65677</v>
      </c>
      <c r="R215" s="73">
        <f>IF(L215=0,O215*22%,"")</f>
        <v>2.4089999999999998</v>
      </c>
      <c r="S215" s="294">
        <v>21</v>
      </c>
      <c r="T215">
        <v>6</v>
      </c>
      <c r="U215">
        <v>2022</v>
      </c>
      <c r="V215" s="13">
        <f>DATE(U215,T215,S215)</f>
        <v>44733</v>
      </c>
      <c r="W215" s="148">
        <f>+V215-M215</f>
        <v>50</v>
      </c>
      <c r="X215" s="286">
        <f>IF(W215&lt;65,60,75)</f>
        <v>60</v>
      </c>
      <c r="Y215" s="148">
        <f>+X215-W215</f>
        <v>10</v>
      </c>
      <c r="Z215" s="288"/>
      <c r="AA215" s="287"/>
    </row>
    <row r="216" spans="3:27" x14ac:dyDescent="0.25">
      <c r="C216" s="361">
        <v>284</v>
      </c>
      <c r="D216" s="336" t="s">
        <v>63</v>
      </c>
      <c r="E216" s="335">
        <v>86400</v>
      </c>
      <c r="F216" s="336" t="s">
        <v>594</v>
      </c>
      <c r="G216" s="336" t="s">
        <v>595</v>
      </c>
      <c r="H216" s="337">
        <v>44697</v>
      </c>
      <c r="I216" s="336" t="s">
        <v>19</v>
      </c>
      <c r="J216" s="336" t="s">
        <v>596</v>
      </c>
      <c r="K216" s="336" t="s">
        <v>597</v>
      </c>
      <c r="L216" s="335">
        <v>0</v>
      </c>
      <c r="M216" s="337">
        <v>44641</v>
      </c>
      <c r="N216" s="338">
        <v>863.98</v>
      </c>
      <c r="O216" s="338">
        <v>0</v>
      </c>
      <c r="P216" s="338">
        <v>863.98</v>
      </c>
      <c r="Q216" s="335">
        <v>66084</v>
      </c>
      <c r="R216" s="73">
        <f>IF(L216=0,O216*22%,"")</f>
        <v>0</v>
      </c>
      <c r="S216" s="294">
        <v>23</v>
      </c>
      <c r="T216">
        <v>5</v>
      </c>
      <c r="U216">
        <v>2022</v>
      </c>
      <c r="V216" s="13">
        <f>DATE(U216,T216,S216)</f>
        <v>44704</v>
      </c>
      <c r="W216" s="148">
        <f>+V216-M216</f>
        <v>63</v>
      </c>
      <c r="X216" s="286">
        <f>+W216</f>
        <v>63</v>
      </c>
      <c r="Y216" s="148">
        <f>+X216-W216</f>
        <v>0</v>
      </c>
      <c r="Z216" s="288"/>
      <c r="AA216" s="287"/>
    </row>
    <row r="217" spans="3:27" x14ac:dyDescent="0.25">
      <c r="C217" s="361">
        <v>288</v>
      </c>
      <c r="D217" s="336" t="s">
        <v>28</v>
      </c>
      <c r="E217" s="335">
        <v>86407</v>
      </c>
      <c r="F217" s="336" t="s">
        <v>743</v>
      </c>
      <c r="G217" s="336" t="s">
        <v>744</v>
      </c>
      <c r="H217" s="337">
        <v>44697</v>
      </c>
      <c r="I217" s="336" t="s">
        <v>19</v>
      </c>
      <c r="J217" s="336" t="s">
        <v>745</v>
      </c>
      <c r="K217" s="336" t="s">
        <v>746</v>
      </c>
      <c r="L217" s="335">
        <v>0</v>
      </c>
      <c r="M217" s="337">
        <v>44681</v>
      </c>
      <c r="N217" s="338">
        <v>251.51</v>
      </c>
      <c r="O217" s="338">
        <v>55.33</v>
      </c>
      <c r="P217" s="338">
        <v>306.83999999999997</v>
      </c>
      <c r="Q217" s="335">
        <v>66510</v>
      </c>
      <c r="R217" s="73">
        <f>IF(L217=0,O217*22%,"")</f>
        <v>12.172599999999999</v>
      </c>
      <c r="S217" s="294">
        <v>10</v>
      </c>
      <c r="T217">
        <v>6</v>
      </c>
      <c r="U217">
        <v>2022</v>
      </c>
      <c r="V217" s="13">
        <f>DATE(U217,T217,S217)</f>
        <v>44722</v>
      </c>
      <c r="W217" s="148">
        <f>+V217-M217</f>
        <v>41</v>
      </c>
      <c r="X217" s="286">
        <f>IF(W217&lt;65,60,75)</f>
        <v>60</v>
      </c>
      <c r="Y217" s="148">
        <f>+X217-W217</f>
        <v>19</v>
      </c>
      <c r="Z217" s="288"/>
      <c r="AA217" s="287"/>
    </row>
    <row r="218" spans="3:27" x14ac:dyDescent="0.25">
      <c r="C218" s="361">
        <v>291</v>
      </c>
      <c r="D218" s="336" t="s">
        <v>92</v>
      </c>
      <c r="E218" s="335">
        <v>86410</v>
      </c>
      <c r="F218" s="336" t="s">
        <v>591</v>
      </c>
      <c r="G218" s="336" t="s">
        <v>25</v>
      </c>
      <c r="H218" s="337">
        <v>44697</v>
      </c>
      <c r="I218" s="336" t="s">
        <v>19</v>
      </c>
      <c r="J218" s="336" t="s">
        <v>592</v>
      </c>
      <c r="K218" s="336" t="s">
        <v>593</v>
      </c>
      <c r="L218" s="335">
        <v>0</v>
      </c>
      <c r="M218" s="337">
        <v>44682</v>
      </c>
      <c r="N218" s="338">
        <v>32.79</v>
      </c>
      <c r="O218" s="338">
        <v>7.21</v>
      </c>
      <c r="P218" s="338">
        <v>40</v>
      </c>
      <c r="Q218" s="335">
        <v>66309</v>
      </c>
      <c r="R218" s="73">
        <f>IF(L218=0,O218*22%,"")</f>
        <v>1.5862000000000001</v>
      </c>
      <c r="S218" s="222">
        <v>23</v>
      </c>
      <c r="T218">
        <v>5</v>
      </c>
      <c r="U218">
        <v>2022</v>
      </c>
      <c r="V218" s="13">
        <f>DATE(U218,T218,S218)</f>
        <v>44704</v>
      </c>
      <c r="W218" s="148">
        <f>+V218-M218</f>
        <v>22</v>
      </c>
      <c r="X218" s="286">
        <f>+W218</f>
        <v>22</v>
      </c>
      <c r="Y218" s="148">
        <f>+X218-W218</f>
        <v>0</v>
      </c>
      <c r="Z218" s="288"/>
      <c r="AA218" s="287"/>
    </row>
    <row r="219" spans="3:27" x14ac:dyDescent="0.25">
      <c r="C219" s="360">
        <v>294</v>
      </c>
      <c r="D219" s="348" t="s">
        <v>50</v>
      </c>
      <c r="E219" s="347">
        <v>86445</v>
      </c>
      <c r="F219" s="348" t="s">
        <v>93</v>
      </c>
      <c r="G219" s="348" t="s">
        <v>115</v>
      </c>
      <c r="H219" s="349">
        <v>44701</v>
      </c>
      <c r="I219" s="348" t="s">
        <v>19</v>
      </c>
      <c r="J219" s="348" t="s">
        <v>713</v>
      </c>
      <c r="K219" s="348" t="s">
        <v>714</v>
      </c>
      <c r="L219" s="347">
        <v>0</v>
      </c>
      <c r="M219" s="349">
        <v>44699</v>
      </c>
      <c r="N219" s="350">
        <v>1040</v>
      </c>
      <c r="O219" s="350">
        <v>228.8</v>
      </c>
      <c r="P219" s="350">
        <v>1268.8</v>
      </c>
      <c r="Q219" s="347">
        <v>64276</v>
      </c>
      <c r="R219" s="73">
        <f>IF(L219=0,O219*22%,"")</f>
        <v>50.336000000000006</v>
      </c>
      <c r="S219" s="294">
        <v>10</v>
      </c>
      <c r="T219">
        <v>6</v>
      </c>
      <c r="U219">
        <v>2022</v>
      </c>
      <c r="V219" s="13">
        <f>DATE(U219,T219,S219)</f>
        <v>44722</v>
      </c>
      <c r="W219" s="148">
        <f>+V219-M219</f>
        <v>23</v>
      </c>
      <c r="X219" s="286">
        <v>30</v>
      </c>
      <c r="Y219" s="148">
        <f>+X219-W219</f>
        <v>7</v>
      </c>
      <c r="Z219" s="288"/>
      <c r="AA219" s="287"/>
    </row>
    <row r="220" spans="3:27" x14ac:dyDescent="0.25">
      <c r="C220" s="365">
        <v>299</v>
      </c>
      <c r="D220" s="342" t="s">
        <v>20</v>
      </c>
      <c r="E220" s="341">
        <v>86483</v>
      </c>
      <c r="F220" s="342" t="s">
        <v>692</v>
      </c>
      <c r="G220" s="342" t="s">
        <v>378</v>
      </c>
      <c r="H220" s="343">
        <v>44701</v>
      </c>
      <c r="I220" s="342" t="s">
        <v>19</v>
      </c>
      <c r="J220" s="342" t="s">
        <v>693</v>
      </c>
      <c r="K220" s="342" t="s">
        <v>694</v>
      </c>
      <c r="L220" s="341">
        <v>0</v>
      </c>
      <c r="M220" s="343">
        <v>44691</v>
      </c>
      <c r="N220" s="344">
        <v>1340.96</v>
      </c>
      <c r="O220" s="344">
        <v>53.64</v>
      </c>
      <c r="P220" s="344">
        <v>1394.6</v>
      </c>
      <c r="Q220" s="341">
        <v>9386</v>
      </c>
      <c r="R220" s="73">
        <f>IF(L220=0,O220*22%,"")</f>
        <v>11.800800000000001</v>
      </c>
      <c r="S220" s="294">
        <v>10</v>
      </c>
      <c r="T220">
        <v>6</v>
      </c>
      <c r="U220">
        <v>2022</v>
      </c>
      <c r="V220" s="13">
        <f>DATE(U220,T220,S220)</f>
        <v>44722</v>
      </c>
      <c r="W220" s="148">
        <f>+V220-M220</f>
        <v>31</v>
      </c>
      <c r="X220" s="286">
        <v>30</v>
      </c>
      <c r="Y220" s="148">
        <f>+X220-W220</f>
        <v>-1</v>
      </c>
      <c r="Z220" s="288"/>
      <c r="AA220" s="287"/>
    </row>
    <row r="221" spans="3:27" x14ac:dyDescent="0.25">
      <c r="C221" s="365">
        <v>311</v>
      </c>
      <c r="D221" s="342" t="s">
        <v>656</v>
      </c>
      <c r="E221" s="341">
        <v>86499</v>
      </c>
      <c r="F221" s="342" t="s">
        <v>657</v>
      </c>
      <c r="G221" s="342" t="s">
        <v>658</v>
      </c>
      <c r="H221" s="343">
        <v>44712</v>
      </c>
      <c r="I221" s="342" t="s">
        <v>19</v>
      </c>
      <c r="J221" s="342" t="s">
        <v>659</v>
      </c>
      <c r="K221" s="342" t="s">
        <v>660</v>
      </c>
      <c r="L221" s="341">
        <v>0</v>
      </c>
      <c r="M221" s="343">
        <v>44707</v>
      </c>
      <c r="N221" s="344">
        <v>205</v>
      </c>
      <c r="O221" s="344">
        <v>45.1</v>
      </c>
      <c r="P221" s="344">
        <v>250.1</v>
      </c>
      <c r="Q221" s="341">
        <v>66867</v>
      </c>
      <c r="R221" s="73">
        <f>IF(L221=0,O221*22%,"")</f>
        <v>9.9220000000000006</v>
      </c>
      <c r="S221" s="294">
        <v>30</v>
      </c>
      <c r="T221">
        <v>5</v>
      </c>
      <c r="U221">
        <v>2022</v>
      </c>
      <c r="V221" s="13">
        <f>DATE(U221,T221,S221)</f>
        <v>44711</v>
      </c>
      <c r="W221" s="148">
        <f>+V221-M221</f>
        <v>4</v>
      </c>
      <c r="X221" s="286">
        <v>4</v>
      </c>
      <c r="Y221" s="148">
        <f>+X221-W221</f>
        <v>0</v>
      </c>
      <c r="Z221" s="288"/>
      <c r="AA221" s="287"/>
    </row>
    <row r="222" spans="3:27" x14ac:dyDescent="0.25">
      <c r="C222" s="365">
        <v>316</v>
      </c>
      <c r="D222" s="342" t="s">
        <v>27</v>
      </c>
      <c r="E222" s="341">
        <v>86613</v>
      </c>
      <c r="F222" s="342" t="s">
        <v>839</v>
      </c>
      <c r="G222" s="342" t="s">
        <v>133</v>
      </c>
      <c r="H222" s="343">
        <v>44712</v>
      </c>
      <c r="I222" s="342" t="s">
        <v>19</v>
      </c>
      <c r="J222" s="342" t="s">
        <v>840</v>
      </c>
      <c r="K222" s="342" t="s">
        <v>841</v>
      </c>
      <c r="L222" s="341">
        <v>0</v>
      </c>
      <c r="M222" s="343">
        <v>44553</v>
      </c>
      <c r="N222" s="344">
        <v>74.25</v>
      </c>
      <c r="O222" s="344">
        <v>2.97</v>
      </c>
      <c r="P222" s="344">
        <v>77.22</v>
      </c>
      <c r="Q222" s="341">
        <v>66226</v>
      </c>
      <c r="R222" s="73">
        <f>IF(L222=0,O222*22%,"")</f>
        <v>0.65340000000000009</v>
      </c>
      <c r="S222" s="294">
        <v>21</v>
      </c>
      <c r="T222">
        <v>6</v>
      </c>
      <c r="U222">
        <v>2022</v>
      </c>
      <c r="V222" s="13">
        <f>DATE(U222,T222,S222)</f>
        <v>44733</v>
      </c>
      <c r="W222" s="148">
        <f>+V222-M222</f>
        <v>180</v>
      </c>
      <c r="X222" s="286">
        <v>90</v>
      </c>
      <c r="Y222" s="148">
        <f>+X222-W222</f>
        <v>-90</v>
      </c>
      <c r="Z222" s="288"/>
      <c r="AA222" s="287"/>
    </row>
    <row r="223" spans="3:27" x14ac:dyDescent="0.25">
      <c r="C223" s="365">
        <v>317</v>
      </c>
      <c r="D223" s="342" t="s">
        <v>27</v>
      </c>
      <c r="E223" s="341">
        <v>86614</v>
      </c>
      <c r="F223" s="342" t="s">
        <v>842</v>
      </c>
      <c r="G223" s="342" t="s">
        <v>133</v>
      </c>
      <c r="H223" s="343">
        <v>44712</v>
      </c>
      <c r="I223" s="342" t="s">
        <v>19</v>
      </c>
      <c r="J223" s="342" t="s">
        <v>843</v>
      </c>
      <c r="K223" s="342" t="s">
        <v>844</v>
      </c>
      <c r="L223" s="341">
        <v>0</v>
      </c>
      <c r="M223" s="343">
        <v>44547</v>
      </c>
      <c r="N223" s="344">
        <v>643.5</v>
      </c>
      <c r="O223" s="344">
        <v>25.74</v>
      </c>
      <c r="P223" s="344">
        <v>669.24</v>
      </c>
      <c r="Q223" s="341">
        <v>66226</v>
      </c>
      <c r="R223" s="73">
        <f>IF(L223=0,O223*22%,"")</f>
        <v>5.6627999999999998</v>
      </c>
      <c r="S223" s="294">
        <v>21</v>
      </c>
      <c r="T223">
        <v>6</v>
      </c>
      <c r="U223">
        <v>2022</v>
      </c>
      <c r="V223" s="13">
        <f>DATE(U223,T223,S223)</f>
        <v>44733</v>
      </c>
      <c r="W223" s="148">
        <f>+V223-M223</f>
        <v>186</v>
      </c>
      <c r="X223" s="286">
        <v>90</v>
      </c>
      <c r="Y223" s="148">
        <f>+X223-W223</f>
        <v>-96</v>
      </c>
      <c r="Z223" s="288"/>
      <c r="AA223" s="287"/>
    </row>
    <row r="224" spans="3:27" x14ac:dyDescent="0.25">
      <c r="C224" s="365">
        <v>322</v>
      </c>
      <c r="D224" s="342" t="s">
        <v>829</v>
      </c>
      <c r="E224" s="341">
        <v>86619</v>
      </c>
      <c r="F224" s="342" t="s">
        <v>830</v>
      </c>
      <c r="G224" s="342" t="s">
        <v>831</v>
      </c>
      <c r="H224" s="343">
        <v>44712</v>
      </c>
      <c r="I224" s="342" t="s">
        <v>19</v>
      </c>
      <c r="J224" s="342" t="s">
        <v>832</v>
      </c>
      <c r="K224" s="342" t="s">
        <v>833</v>
      </c>
      <c r="L224" s="341">
        <v>0</v>
      </c>
      <c r="M224" s="343">
        <v>44686</v>
      </c>
      <c r="N224" s="344">
        <v>150</v>
      </c>
      <c r="O224" s="344">
        <f>+P224-N224</f>
        <v>33</v>
      </c>
      <c r="P224" s="344">
        <v>183</v>
      </c>
      <c r="Q224" s="341">
        <v>65125</v>
      </c>
      <c r="R224" s="9">
        <f>O224*22%</f>
        <v>7.26</v>
      </c>
      <c r="S224" s="294">
        <v>17</v>
      </c>
      <c r="T224">
        <v>6</v>
      </c>
      <c r="U224">
        <v>2022</v>
      </c>
      <c r="V224" s="13">
        <f>DATE(U224,T224,S224)</f>
        <v>44729</v>
      </c>
      <c r="W224" s="148">
        <f>+V224-M224</f>
        <v>43</v>
      </c>
      <c r="X224" s="286">
        <f>IF(W224&lt;65,60,75)</f>
        <v>60</v>
      </c>
      <c r="Y224" s="148">
        <f>+X224-W224</f>
        <v>17</v>
      </c>
      <c r="Z224" s="288"/>
      <c r="AA224" s="287"/>
    </row>
    <row r="225" spans="3:27" x14ac:dyDescent="0.25">
      <c r="C225" s="365">
        <v>324</v>
      </c>
      <c r="D225" s="342" t="s">
        <v>92</v>
      </c>
      <c r="E225" s="341">
        <v>86622</v>
      </c>
      <c r="F225" s="342" t="s">
        <v>661</v>
      </c>
      <c r="G225" s="342" t="s">
        <v>25</v>
      </c>
      <c r="H225" s="343">
        <v>44712</v>
      </c>
      <c r="I225" s="342" t="s">
        <v>19</v>
      </c>
      <c r="J225" s="342" t="s">
        <v>662</v>
      </c>
      <c r="K225" s="342" t="s">
        <v>663</v>
      </c>
      <c r="L225" s="341">
        <v>0</v>
      </c>
      <c r="M225" s="343">
        <v>44705</v>
      </c>
      <c r="N225" s="344">
        <v>81.97</v>
      </c>
      <c r="O225" s="344">
        <v>18.03</v>
      </c>
      <c r="P225" s="344">
        <v>100</v>
      </c>
      <c r="Q225" s="341">
        <v>66309</v>
      </c>
      <c r="R225" s="73">
        <f>IF(L225=0,O225*22%,"")</f>
        <v>3.9666000000000001</v>
      </c>
      <c r="S225" s="294">
        <v>24</v>
      </c>
      <c r="T225">
        <v>5</v>
      </c>
      <c r="U225">
        <v>2022</v>
      </c>
      <c r="V225" s="13">
        <f>DATE(U225,T225,S225)</f>
        <v>44705</v>
      </c>
      <c r="W225" s="148">
        <f>+V225-M225</f>
        <v>0</v>
      </c>
      <c r="X225" s="286">
        <v>1</v>
      </c>
      <c r="Y225" s="148">
        <f>+X225-W225</f>
        <v>1</v>
      </c>
      <c r="Z225" s="288"/>
      <c r="AA225" s="287"/>
    </row>
    <row r="226" spans="3:27" x14ac:dyDescent="0.25">
      <c r="C226" s="365">
        <v>329</v>
      </c>
      <c r="D226" s="342" t="s">
        <v>63</v>
      </c>
      <c r="E226" s="341">
        <v>86628</v>
      </c>
      <c r="F226" s="342" t="s">
        <v>870</v>
      </c>
      <c r="G226" s="342" t="s">
        <v>871</v>
      </c>
      <c r="H226" s="343">
        <v>44712</v>
      </c>
      <c r="I226" s="342" t="s">
        <v>19</v>
      </c>
      <c r="J226" s="342" t="s">
        <v>872</v>
      </c>
      <c r="K226" s="342" t="s">
        <v>873</v>
      </c>
      <c r="L226" s="341">
        <v>0</v>
      </c>
      <c r="M226" s="343">
        <v>44712</v>
      </c>
      <c r="N226" s="344">
        <v>792.57</v>
      </c>
      <c r="O226" s="344">
        <v>0</v>
      </c>
      <c r="P226" s="344">
        <v>792.57</v>
      </c>
      <c r="Q226" s="341">
        <v>66084</v>
      </c>
      <c r="R226" s="73">
        <f>IF(L226=0,O226*22%,"")</f>
        <v>0</v>
      </c>
      <c r="S226" s="294">
        <v>21</v>
      </c>
      <c r="T226">
        <v>6</v>
      </c>
      <c r="U226">
        <v>2022</v>
      </c>
      <c r="V226" s="13">
        <f>DATE(U226,T226,S226)</f>
        <v>44733</v>
      </c>
      <c r="W226" s="148">
        <f>+V226-M226</f>
        <v>21</v>
      </c>
      <c r="X226" s="286">
        <f>+W226</f>
        <v>21</v>
      </c>
      <c r="Y226" s="148">
        <f>+X226-W226</f>
        <v>0</v>
      </c>
      <c r="Z226" s="288"/>
      <c r="AA226" s="287"/>
    </row>
    <row r="227" spans="3:27" x14ac:dyDescent="0.25">
      <c r="C227" s="368">
        <v>346</v>
      </c>
      <c r="D227" s="352" t="s">
        <v>129</v>
      </c>
      <c r="E227" s="351">
        <v>86924</v>
      </c>
      <c r="F227" s="352" t="s">
        <v>900</v>
      </c>
      <c r="G227" s="352" t="s">
        <v>901</v>
      </c>
      <c r="H227" s="353">
        <v>44732</v>
      </c>
      <c r="I227" s="352" t="s">
        <v>19</v>
      </c>
      <c r="J227" s="352" t="s">
        <v>902</v>
      </c>
      <c r="K227" s="352" t="s">
        <v>903</v>
      </c>
      <c r="L227" s="351">
        <v>0</v>
      </c>
      <c r="M227" s="353">
        <v>44729</v>
      </c>
      <c r="N227" s="354">
        <v>295</v>
      </c>
      <c r="O227" s="354">
        <f>+P227-N227</f>
        <v>64.899999999999977</v>
      </c>
      <c r="P227" s="354">
        <v>359.9</v>
      </c>
      <c r="Q227" s="351">
        <v>64661</v>
      </c>
      <c r="R227" s="73">
        <f>IF(L227=0,O227*22%,"")</f>
        <v>14.277999999999995</v>
      </c>
      <c r="S227" s="294">
        <v>22</v>
      </c>
      <c r="T227">
        <v>6</v>
      </c>
      <c r="U227">
        <v>2022</v>
      </c>
      <c r="V227" s="13">
        <f>DATE(U227,T227,S227)</f>
        <v>44734</v>
      </c>
      <c r="W227" s="148">
        <f>+V227-M227</f>
        <v>5</v>
      </c>
      <c r="X227" s="286">
        <v>1</v>
      </c>
      <c r="Y227" s="148">
        <f>+X227-W227</f>
        <v>-4</v>
      </c>
      <c r="Z227" s="288"/>
      <c r="AA227" s="287"/>
    </row>
    <row r="228" spans="3:27" x14ac:dyDescent="0.25">
      <c r="C228" s="368">
        <v>373</v>
      </c>
      <c r="D228" s="352" t="s">
        <v>904</v>
      </c>
      <c r="E228" s="351">
        <v>87015</v>
      </c>
      <c r="F228" s="352" t="s">
        <v>905</v>
      </c>
      <c r="G228" s="352" t="s">
        <v>906</v>
      </c>
      <c r="H228" s="353">
        <v>44742</v>
      </c>
      <c r="I228" s="352" t="s">
        <v>19</v>
      </c>
      <c r="J228" s="352" t="s">
        <v>907</v>
      </c>
      <c r="K228" s="352" t="s">
        <v>908</v>
      </c>
      <c r="L228" s="351">
        <v>0</v>
      </c>
      <c r="M228" s="353">
        <v>44740</v>
      </c>
      <c r="N228" s="354">
        <v>370</v>
      </c>
      <c r="O228" s="354">
        <v>81.400000000000006</v>
      </c>
      <c r="P228" s="354">
        <v>451.4</v>
      </c>
      <c r="Q228" s="351">
        <v>66885</v>
      </c>
      <c r="R228" s="73">
        <f>IF(L228=0,O228*22%,"")</f>
        <v>17.908000000000001</v>
      </c>
      <c r="S228" s="294">
        <v>29</v>
      </c>
      <c r="T228">
        <v>6</v>
      </c>
      <c r="U228">
        <v>2022</v>
      </c>
      <c r="V228" s="13">
        <f>DATE(U228,T228,S228)</f>
        <v>44741</v>
      </c>
      <c r="W228" s="148">
        <f>+V228-M228</f>
        <v>1</v>
      </c>
      <c r="X228" s="286">
        <v>1</v>
      </c>
      <c r="Y228" s="148">
        <f>+X228-W228</f>
        <v>0</v>
      </c>
      <c r="Z228" s="288"/>
      <c r="AA228" s="287"/>
    </row>
    <row r="229" spans="3:27" x14ac:dyDescent="0.25">
      <c r="C229" s="367">
        <v>741</v>
      </c>
      <c r="D229" s="312" t="s">
        <v>113</v>
      </c>
      <c r="E229" s="311">
        <v>83808</v>
      </c>
      <c r="F229" s="312" t="s">
        <v>184</v>
      </c>
      <c r="G229" s="312" t="s">
        <v>25</v>
      </c>
      <c r="H229" s="313">
        <v>44550</v>
      </c>
      <c r="I229" s="312" t="s">
        <v>19</v>
      </c>
      <c r="J229" s="312" t="s">
        <v>185</v>
      </c>
      <c r="K229" s="312" t="s">
        <v>186</v>
      </c>
      <c r="L229" s="311">
        <v>0</v>
      </c>
      <c r="M229" s="313">
        <v>44546</v>
      </c>
      <c r="N229" s="314">
        <v>130000</v>
      </c>
      <c r="O229" s="314">
        <v>0</v>
      </c>
      <c r="P229" s="314">
        <v>130000</v>
      </c>
      <c r="Q229" s="311">
        <v>9473</v>
      </c>
      <c r="R229" s="73">
        <f>IF(L229=0,O229*22%,"")</f>
        <v>0</v>
      </c>
      <c r="S229" s="137" t="s">
        <v>135</v>
      </c>
      <c r="T229" s="101">
        <v>4</v>
      </c>
      <c r="U229" s="16">
        <v>2022</v>
      </c>
      <c r="V229" s="13">
        <f>DATE(U229,T229,S229)</f>
        <v>44657</v>
      </c>
      <c r="W229" s="148">
        <f>+V229-M229</f>
        <v>111</v>
      </c>
      <c r="X229" s="286">
        <f>+W229</f>
        <v>111</v>
      </c>
      <c r="Y229" s="148">
        <f>+X229-W229</f>
        <v>0</v>
      </c>
      <c r="Z229" s="288"/>
      <c r="AA229" s="287"/>
    </row>
    <row r="230" spans="3:27" x14ac:dyDescent="0.25">
      <c r="C230" s="369"/>
      <c r="D230" s="3"/>
      <c r="E230" s="2"/>
      <c r="F230" s="3"/>
      <c r="G230" s="3"/>
      <c r="H230" s="4"/>
      <c r="I230" s="3"/>
      <c r="J230" s="3"/>
      <c r="K230" s="3"/>
      <c r="L230" s="2"/>
      <c r="M230" s="259"/>
      <c r="N230" s="5"/>
      <c r="O230" s="5"/>
      <c r="P230" s="5"/>
      <c r="Q230" s="2"/>
      <c r="R230" s="6"/>
      <c r="S230" s="7"/>
      <c r="T230" s="7"/>
      <c r="U230" s="7"/>
      <c r="V230" s="13"/>
      <c r="W230" s="148"/>
      <c r="X230" s="286"/>
      <c r="Y230" s="148"/>
      <c r="Z230" s="288"/>
      <c r="AA230" s="287"/>
    </row>
    <row r="231" spans="3:27" x14ac:dyDescent="0.25">
      <c r="C231" s="236"/>
      <c r="D231" s="17"/>
      <c r="E231" s="16"/>
      <c r="F231" s="17"/>
      <c r="G231" s="17"/>
      <c r="H231" s="18"/>
      <c r="I231" s="17"/>
      <c r="J231" s="17"/>
      <c r="K231" s="17"/>
      <c r="L231" s="16"/>
      <c r="M231" s="244"/>
      <c r="N231" s="19"/>
      <c r="O231" s="19"/>
      <c r="P231" s="19"/>
      <c r="Q231" s="16"/>
      <c r="R231" s="21"/>
      <c r="S231" s="16"/>
      <c r="V231" s="13"/>
      <c r="W231" s="148"/>
      <c r="X231" s="286"/>
      <c r="Y231" s="148"/>
      <c r="Z231" s="288"/>
      <c r="AA231" s="287"/>
    </row>
    <row r="232" spans="3:27" x14ac:dyDescent="0.25">
      <c r="C232" s="235"/>
      <c r="D232" s="102"/>
      <c r="E232" s="101"/>
      <c r="F232" s="102"/>
      <c r="G232" s="102"/>
      <c r="H232" s="103"/>
      <c r="I232" s="102"/>
      <c r="J232" s="102"/>
      <c r="K232" s="102"/>
      <c r="L232" s="131"/>
      <c r="M232" s="264"/>
      <c r="N232" s="120"/>
      <c r="O232" s="120"/>
      <c r="P232" s="120"/>
      <c r="Q232" s="101"/>
      <c r="R232" s="73"/>
      <c r="S232" s="137"/>
      <c r="T232" s="101"/>
      <c r="U232" s="16"/>
      <c r="V232" s="13"/>
      <c r="W232" s="148"/>
      <c r="X232" s="286"/>
      <c r="Y232" s="148"/>
      <c r="Z232" s="288"/>
      <c r="AA232" s="287"/>
    </row>
    <row r="233" spans="3:27" x14ac:dyDescent="0.25">
      <c r="C233" s="369"/>
      <c r="D233" s="3"/>
      <c r="E233" s="2"/>
      <c r="F233" s="3"/>
      <c r="G233" s="3"/>
      <c r="H233" s="4"/>
      <c r="I233" s="3"/>
      <c r="J233" s="3"/>
      <c r="K233" s="3"/>
      <c r="L233" s="2"/>
      <c r="M233" s="259"/>
      <c r="N233" s="5"/>
      <c r="O233" s="5"/>
      <c r="P233" s="5"/>
      <c r="Q233" s="2"/>
      <c r="R233" s="6"/>
      <c r="S233" s="7"/>
      <c r="T233" s="7"/>
      <c r="U233" s="7"/>
      <c r="V233" s="13"/>
      <c r="W233" s="148"/>
      <c r="X233" s="286"/>
      <c r="Y233" s="148"/>
      <c r="Z233" s="288"/>
      <c r="AA233" s="287"/>
    </row>
    <row r="234" spans="3:27" x14ac:dyDescent="0.25">
      <c r="C234" s="236"/>
      <c r="D234" s="17"/>
      <c r="E234" s="16"/>
      <c r="F234" s="17"/>
      <c r="G234" s="17"/>
      <c r="H234" s="18"/>
      <c r="I234" s="17"/>
      <c r="J234" s="17"/>
      <c r="K234" s="17"/>
      <c r="L234" s="16"/>
      <c r="M234" s="244"/>
      <c r="N234" s="19"/>
      <c r="O234" s="19"/>
      <c r="P234" s="19"/>
      <c r="Q234" s="16"/>
      <c r="R234" s="21"/>
      <c r="S234" s="16"/>
      <c r="V234" s="13"/>
      <c r="W234" s="148"/>
      <c r="X234" s="286"/>
      <c r="Y234" s="148"/>
      <c r="Z234" s="288"/>
      <c r="AA234" s="287"/>
    </row>
    <row r="235" spans="3:27" x14ac:dyDescent="0.25">
      <c r="C235" s="236"/>
      <c r="D235" s="17"/>
      <c r="E235" s="16"/>
      <c r="F235" s="17"/>
      <c r="G235" s="17"/>
      <c r="H235" s="18"/>
      <c r="I235" s="17"/>
      <c r="J235" s="17"/>
      <c r="K235" s="17"/>
      <c r="L235" s="16"/>
      <c r="M235" s="244"/>
      <c r="N235" s="19"/>
      <c r="O235" s="19"/>
      <c r="P235" s="19"/>
      <c r="Q235" s="16"/>
      <c r="R235" s="20"/>
      <c r="S235" s="16"/>
      <c r="V235" s="13"/>
      <c r="W235" s="148"/>
      <c r="X235" s="286"/>
      <c r="Y235" s="148"/>
      <c r="Z235" s="288"/>
      <c r="AA235" s="287"/>
    </row>
    <row r="236" spans="3:27" x14ac:dyDescent="0.25">
      <c r="C236" s="236"/>
      <c r="D236" s="17"/>
      <c r="E236" s="16"/>
      <c r="F236" s="17"/>
      <c r="G236" s="17"/>
      <c r="H236" s="18"/>
      <c r="I236" s="17"/>
      <c r="J236" s="17"/>
      <c r="K236" s="17"/>
      <c r="L236" s="16"/>
      <c r="M236" s="244"/>
      <c r="N236" s="19"/>
      <c r="O236" s="19"/>
      <c r="P236" s="19"/>
      <c r="Q236" s="16"/>
      <c r="R236" s="21"/>
      <c r="S236" s="16"/>
      <c r="V236" s="13"/>
      <c r="W236" s="148"/>
      <c r="X236" s="286"/>
      <c r="Y236" s="148"/>
      <c r="Z236" s="288"/>
      <c r="AA236" s="287"/>
    </row>
    <row r="237" spans="3:27" x14ac:dyDescent="0.25">
      <c r="C237" s="235"/>
      <c r="D237" s="102"/>
      <c r="E237" s="101"/>
      <c r="F237" s="102"/>
      <c r="G237" s="102"/>
      <c r="H237" s="103"/>
      <c r="I237" s="102"/>
      <c r="J237" s="102"/>
      <c r="K237" s="102"/>
      <c r="L237" s="101"/>
      <c r="M237" s="264"/>
      <c r="N237" s="120"/>
      <c r="O237" s="120"/>
      <c r="P237" s="120"/>
      <c r="Q237" s="101"/>
      <c r="R237" s="73"/>
      <c r="S237" s="43"/>
      <c r="T237" s="43"/>
      <c r="U237" s="43"/>
      <c r="V237" s="13"/>
      <c r="W237" s="148"/>
      <c r="X237" s="286"/>
      <c r="Y237" s="148"/>
      <c r="Z237" s="288"/>
      <c r="AA237" s="287"/>
    </row>
    <row r="238" spans="3:27" x14ac:dyDescent="0.25">
      <c r="C238" s="236"/>
      <c r="D238" s="17"/>
      <c r="E238" s="16"/>
      <c r="F238" s="17"/>
      <c r="G238" s="17"/>
      <c r="H238" s="18"/>
      <c r="I238" s="17"/>
      <c r="J238" s="17"/>
      <c r="K238" s="17"/>
      <c r="L238" s="16"/>
      <c r="M238" s="244"/>
      <c r="N238" s="25"/>
      <c r="O238" s="25"/>
      <c r="P238" s="25"/>
      <c r="Q238" s="16"/>
      <c r="R238" s="12"/>
      <c r="S238" s="23"/>
      <c r="T238" s="8"/>
      <c r="U238" s="8"/>
      <c r="V238" s="13"/>
      <c r="W238" s="148"/>
      <c r="X238" s="286"/>
      <c r="Y238" s="148"/>
      <c r="Z238" s="288"/>
      <c r="AA238" s="287"/>
    </row>
    <row r="239" spans="3:27" x14ac:dyDescent="0.25">
      <c r="C239" s="370"/>
      <c r="D239" s="184"/>
      <c r="E239" s="183"/>
      <c r="F239" s="184"/>
      <c r="G239" s="184"/>
      <c r="H239" s="185"/>
      <c r="I239" s="184"/>
      <c r="J239" s="184"/>
      <c r="K239" s="184"/>
      <c r="L239" s="183"/>
      <c r="M239" s="252"/>
      <c r="N239" s="186"/>
      <c r="O239" s="186"/>
      <c r="P239" s="186"/>
      <c r="Q239" s="183"/>
      <c r="R239" s="73"/>
      <c r="S239" s="43"/>
      <c r="T239" s="43"/>
      <c r="U239" s="43"/>
      <c r="V239" s="13"/>
      <c r="W239" s="148"/>
      <c r="X239" s="286"/>
      <c r="Y239" s="148"/>
      <c r="Z239" s="288"/>
      <c r="AA239" s="287"/>
    </row>
    <row r="240" spans="3:27" x14ac:dyDescent="0.25">
      <c r="C240" s="232"/>
      <c r="D240" s="132"/>
      <c r="E240" s="131"/>
      <c r="F240" s="132"/>
      <c r="G240" s="132"/>
      <c r="H240" s="133"/>
      <c r="I240" s="132"/>
      <c r="J240" s="132"/>
      <c r="K240" s="132"/>
      <c r="L240" s="131"/>
      <c r="M240" s="255"/>
      <c r="N240" s="134"/>
      <c r="O240" s="134"/>
      <c r="P240" s="134"/>
      <c r="Q240" s="131"/>
      <c r="R240" s="73"/>
      <c r="S240" s="16"/>
      <c r="T240" s="16"/>
      <c r="U240" s="16"/>
      <c r="V240" s="13"/>
      <c r="W240" s="148"/>
      <c r="X240" s="286"/>
      <c r="Y240" s="148"/>
      <c r="Z240" s="288"/>
      <c r="AA240" s="287"/>
    </row>
    <row r="241" spans="3:27" x14ac:dyDescent="0.25">
      <c r="C241" s="371"/>
      <c r="D241" s="111"/>
      <c r="E241" s="110"/>
      <c r="F241" s="111"/>
      <c r="G241" s="111"/>
      <c r="H241" s="112"/>
      <c r="I241" s="111"/>
      <c r="J241" s="111"/>
      <c r="K241" s="111"/>
      <c r="L241" s="110"/>
      <c r="M241" s="258"/>
      <c r="N241" s="113"/>
      <c r="O241" s="113"/>
      <c r="P241" s="113"/>
      <c r="Q241" s="110"/>
      <c r="R241" s="129"/>
      <c r="S241" s="16"/>
      <c r="T241" s="16"/>
      <c r="U241" s="16"/>
      <c r="V241" s="13"/>
      <c r="W241" s="148"/>
      <c r="X241" s="286"/>
      <c r="Y241" s="148"/>
      <c r="Z241" s="288"/>
      <c r="AA241" s="287"/>
    </row>
    <row r="242" spans="3:27" x14ac:dyDescent="0.25">
      <c r="C242" s="369"/>
      <c r="D242" s="3"/>
      <c r="E242" s="2"/>
      <c r="F242" s="3"/>
      <c r="G242" s="3"/>
      <c r="H242" s="4"/>
      <c r="I242" s="3"/>
      <c r="J242" s="3"/>
      <c r="K242" s="3"/>
      <c r="L242" s="2"/>
      <c r="M242" s="259"/>
      <c r="N242" s="5"/>
      <c r="O242" s="5"/>
      <c r="P242" s="5"/>
      <c r="Q242" s="2"/>
      <c r="R242" s="6"/>
      <c r="S242" s="2"/>
      <c r="T242" s="7"/>
      <c r="U242" s="2"/>
      <c r="V242" s="13"/>
      <c r="W242" s="148"/>
      <c r="X242" s="286"/>
      <c r="Y242" s="148"/>
      <c r="Z242" s="288"/>
      <c r="AA242" s="287"/>
    </row>
    <row r="243" spans="3:27" x14ac:dyDescent="0.25">
      <c r="C243" s="369"/>
      <c r="D243" s="3"/>
      <c r="E243" s="2"/>
      <c r="F243" s="3"/>
      <c r="G243" s="3"/>
      <c r="H243" s="4"/>
      <c r="I243" s="3"/>
      <c r="J243" s="3"/>
      <c r="K243" s="3"/>
      <c r="L243" s="2"/>
      <c r="M243" s="259"/>
      <c r="N243" s="5"/>
      <c r="O243" s="5"/>
      <c r="P243" s="5"/>
      <c r="Q243" s="2"/>
      <c r="R243" s="6"/>
      <c r="S243" s="7"/>
      <c r="T243" s="7"/>
      <c r="U243" s="7"/>
      <c r="V243" s="13"/>
      <c r="W243" s="148"/>
      <c r="X243" s="286"/>
      <c r="Y243" s="148"/>
      <c r="Z243" s="288"/>
      <c r="AA243" s="287"/>
    </row>
    <row r="244" spans="3:27" x14ac:dyDescent="0.25">
      <c r="C244" s="240"/>
      <c r="D244" s="159"/>
      <c r="E244" s="160"/>
      <c r="F244" s="159"/>
      <c r="G244" s="159"/>
      <c r="H244" s="161"/>
      <c r="I244" s="159"/>
      <c r="J244" s="159"/>
      <c r="K244" s="159"/>
      <c r="L244" s="160"/>
      <c r="M244" s="275"/>
      <c r="N244" s="181"/>
      <c r="O244" s="181"/>
      <c r="P244" s="181"/>
      <c r="Q244" s="160"/>
      <c r="R244" s="21"/>
      <c r="S244" s="160"/>
      <c r="T244" s="160"/>
      <c r="U244" s="160"/>
      <c r="V244" s="13"/>
      <c r="W244" s="148"/>
      <c r="X244" s="286"/>
      <c r="Y244" s="148"/>
      <c r="Z244" s="288"/>
      <c r="AA244" s="287"/>
    </row>
    <row r="245" spans="3:27" x14ac:dyDescent="0.25">
      <c r="C245" s="372"/>
      <c r="D245" s="209"/>
      <c r="E245" s="208"/>
      <c r="F245" s="209"/>
      <c r="G245" s="209"/>
      <c r="H245" s="210"/>
      <c r="I245" s="209"/>
      <c r="J245" s="209"/>
      <c r="K245" s="209"/>
      <c r="L245" s="208"/>
      <c r="M245" s="281"/>
      <c r="N245" s="211"/>
      <c r="O245" s="211"/>
      <c r="P245" s="211"/>
      <c r="Q245" s="208"/>
      <c r="R245" s="21"/>
      <c r="S245" s="131"/>
      <c r="T245" s="131"/>
      <c r="U245" s="131"/>
      <c r="V245" s="13"/>
      <c r="W245" s="148"/>
      <c r="X245" s="286"/>
      <c r="Y245" s="148"/>
      <c r="Z245" s="288"/>
      <c r="AA245" s="287"/>
    </row>
    <row r="246" spans="3:27" x14ac:dyDescent="0.25">
      <c r="C246" s="236"/>
      <c r="D246" s="17"/>
      <c r="E246" s="16"/>
      <c r="F246" s="17"/>
      <c r="G246" s="17"/>
      <c r="H246" s="18"/>
      <c r="I246" s="17"/>
      <c r="J246" s="17"/>
      <c r="K246" s="17"/>
      <c r="L246" s="16"/>
      <c r="M246" s="244"/>
      <c r="N246" s="19"/>
      <c r="O246" s="19"/>
      <c r="P246" s="19"/>
      <c r="Q246" s="16"/>
      <c r="R246" s="20"/>
      <c r="S246" s="16"/>
      <c r="T246" s="16"/>
      <c r="U246" s="16"/>
      <c r="V246" s="13"/>
      <c r="W246" s="148"/>
      <c r="X246" s="286"/>
      <c r="Y246" s="148"/>
      <c r="Z246" s="288"/>
      <c r="AA246" s="287"/>
    </row>
    <row r="247" spans="3:27" x14ac:dyDescent="0.25">
      <c r="C247" s="373"/>
      <c r="D247" s="44"/>
      <c r="E247" s="43"/>
      <c r="F247" s="44"/>
      <c r="G247" s="44"/>
      <c r="H247" s="45"/>
      <c r="I247" s="44"/>
      <c r="J247" s="44"/>
      <c r="K247" s="44"/>
      <c r="L247" s="43"/>
      <c r="M247" s="257"/>
      <c r="N247" s="78"/>
      <c r="O247" s="78"/>
      <c r="P247" s="78"/>
      <c r="Q247" s="43"/>
      <c r="R247" s="129"/>
      <c r="S247" s="43"/>
      <c r="T247" s="43"/>
      <c r="U247" s="43"/>
      <c r="V247" s="13"/>
      <c r="W247" s="148"/>
      <c r="X247" s="286"/>
      <c r="Y247" s="148"/>
      <c r="Z247" s="288"/>
      <c r="AA247" s="287"/>
    </row>
    <row r="248" spans="3:27" x14ac:dyDescent="0.25">
      <c r="C248" s="373"/>
      <c r="D248" s="44"/>
      <c r="E248" s="43"/>
      <c r="F248" s="44"/>
      <c r="G248" s="44"/>
      <c r="H248" s="45"/>
      <c r="I248" s="44"/>
      <c r="J248" s="44"/>
      <c r="K248" s="44"/>
      <c r="L248" s="43"/>
      <c r="M248" s="257"/>
      <c r="N248" s="78"/>
      <c r="O248" s="78"/>
      <c r="P248" s="78"/>
      <c r="Q248" s="43"/>
      <c r="R248" s="129"/>
      <c r="S248" s="43"/>
      <c r="T248" s="43"/>
      <c r="U248" s="43"/>
      <c r="V248" s="13"/>
      <c r="W248" s="148"/>
      <c r="X248" s="286"/>
      <c r="Y248" s="148"/>
      <c r="Z248" s="288"/>
      <c r="AA248" s="287"/>
    </row>
    <row r="249" spans="3:27" x14ac:dyDescent="0.25">
      <c r="C249" s="237"/>
      <c r="D249" s="139"/>
      <c r="E249" s="138"/>
      <c r="F249" s="139"/>
      <c r="G249" s="139"/>
      <c r="H249" s="140"/>
      <c r="I249" s="139"/>
      <c r="J249" s="139"/>
      <c r="K249" s="139"/>
      <c r="L249" s="138"/>
      <c r="M249" s="256"/>
      <c r="N249" s="141"/>
      <c r="O249" s="141"/>
      <c r="P249" s="141"/>
      <c r="Q249" s="116"/>
      <c r="R249" s="73"/>
      <c r="S249" s="43"/>
      <c r="T249" s="43"/>
      <c r="U249" s="43"/>
      <c r="V249" s="13"/>
      <c r="W249" s="148"/>
      <c r="X249" s="286"/>
      <c r="Y249" s="148"/>
      <c r="Z249" s="288"/>
      <c r="AA249" s="287"/>
    </row>
    <row r="250" spans="3:27" x14ac:dyDescent="0.25">
      <c r="C250" s="237"/>
      <c r="D250" s="139"/>
      <c r="E250" s="138"/>
      <c r="F250" s="139"/>
      <c r="G250" s="139"/>
      <c r="H250" s="140"/>
      <c r="I250" s="139"/>
      <c r="J250" s="139"/>
      <c r="K250" s="139"/>
      <c r="L250" s="138"/>
      <c r="M250" s="256"/>
      <c r="N250" s="141"/>
      <c r="O250" s="141"/>
      <c r="P250" s="141"/>
      <c r="Q250" s="116"/>
      <c r="R250" s="73"/>
      <c r="S250" s="43"/>
      <c r="T250" s="43"/>
      <c r="U250" s="43"/>
      <c r="V250" s="13"/>
      <c r="W250" s="148"/>
      <c r="X250" s="286"/>
      <c r="Y250" s="148"/>
      <c r="Z250" s="288"/>
      <c r="AA250" s="287"/>
    </row>
    <row r="251" spans="3:27" x14ac:dyDescent="0.25">
      <c r="C251" s="236"/>
      <c r="D251" s="17"/>
      <c r="E251" s="16"/>
      <c r="F251" s="17"/>
      <c r="G251" s="17"/>
      <c r="H251" s="18"/>
      <c r="I251" s="17"/>
      <c r="J251" s="17"/>
      <c r="K251" s="17"/>
      <c r="L251" s="16"/>
      <c r="M251" s="244"/>
      <c r="N251" s="19"/>
      <c r="O251" s="19"/>
      <c r="P251" s="19"/>
      <c r="Q251" s="16"/>
      <c r="R251" s="20"/>
      <c r="S251" s="16"/>
      <c r="T251" s="16"/>
      <c r="U251" s="16"/>
      <c r="V251" s="13"/>
      <c r="W251" s="148"/>
      <c r="X251" s="286"/>
      <c r="Y251" s="148"/>
      <c r="Z251" s="288"/>
      <c r="AA251" s="287"/>
    </row>
    <row r="252" spans="3:27" x14ac:dyDescent="0.25">
      <c r="C252" s="236"/>
      <c r="D252" s="17"/>
      <c r="E252" s="16"/>
      <c r="F252" s="17"/>
      <c r="G252" s="17"/>
      <c r="H252" s="18"/>
      <c r="I252" s="17"/>
      <c r="J252" s="17"/>
      <c r="K252" s="17"/>
      <c r="L252" s="16"/>
      <c r="M252" s="244"/>
      <c r="N252" s="19"/>
      <c r="O252" s="19"/>
      <c r="P252" s="19"/>
      <c r="Q252" s="16"/>
      <c r="R252" s="20"/>
      <c r="S252" s="16"/>
      <c r="T252" s="16"/>
      <c r="U252" s="16"/>
      <c r="V252" s="13"/>
      <c r="W252" s="148"/>
      <c r="X252" s="286"/>
      <c r="Y252" s="148"/>
      <c r="Z252" s="288"/>
      <c r="AA252" s="287"/>
    </row>
    <row r="253" spans="3:27" x14ac:dyDescent="0.25">
      <c r="C253" s="374"/>
      <c r="D253" s="188"/>
      <c r="E253" s="187"/>
      <c r="F253" s="188"/>
      <c r="G253" s="188"/>
      <c r="H253" s="189"/>
      <c r="I253" s="188"/>
      <c r="J253" s="188"/>
      <c r="K253" s="188"/>
      <c r="L253" s="187"/>
      <c r="M253" s="276"/>
      <c r="N253" s="190"/>
      <c r="O253" s="190"/>
      <c r="P253" s="190"/>
      <c r="Q253" s="187"/>
      <c r="R253" s="73"/>
      <c r="S253" s="43"/>
      <c r="T253" s="43"/>
      <c r="U253" s="43"/>
      <c r="V253" s="13"/>
      <c r="W253" s="148"/>
      <c r="X253" s="286"/>
      <c r="Y253" s="148"/>
      <c r="Z253" s="288"/>
      <c r="AA253" s="287"/>
    </row>
    <row r="254" spans="3:27" x14ac:dyDescent="0.25">
      <c r="C254" s="375"/>
      <c r="D254" s="192"/>
      <c r="E254" s="191"/>
      <c r="F254" s="192"/>
      <c r="G254" s="192"/>
      <c r="H254" s="193"/>
      <c r="I254" s="192"/>
      <c r="J254" s="192"/>
      <c r="K254" s="192"/>
      <c r="L254" s="191"/>
      <c r="M254" s="277"/>
      <c r="N254" s="194"/>
      <c r="O254" s="194"/>
      <c r="P254" s="194"/>
      <c r="Q254" s="191"/>
      <c r="R254" s="73"/>
      <c r="S254" s="43"/>
      <c r="T254" s="43"/>
      <c r="U254" s="43"/>
      <c r="V254" s="13"/>
      <c r="W254" s="148"/>
      <c r="X254" s="286"/>
      <c r="Y254" s="148"/>
      <c r="Z254" s="288"/>
      <c r="AA254" s="287"/>
    </row>
    <row r="255" spans="3:27" x14ac:dyDescent="0.25">
      <c r="C255" s="376"/>
      <c r="D255" s="48"/>
      <c r="E255" s="47"/>
      <c r="F255" s="48"/>
      <c r="G255" s="48"/>
      <c r="H255" s="49"/>
      <c r="I255" s="48"/>
      <c r="J255" s="48"/>
      <c r="K255" s="48"/>
      <c r="L255" s="47"/>
      <c r="M255" s="248"/>
      <c r="N255" s="50"/>
      <c r="O255" s="50"/>
      <c r="P255" s="50"/>
      <c r="Q255" s="47"/>
      <c r="R255" s="21"/>
      <c r="V255" s="13"/>
      <c r="W255" s="148"/>
      <c r="X255" s="286"/>
      <c r="Y255" s="148"/>
      <c r="Z255" s="288"/>
      <c r="AA255" s="287"/>
    </row>
    <row r="256" spans="3:27" x14ac:dyDescent="0.25">
      <c r="C256" s="370"/>
      <c r="D256" s="184"/>
      <c r="E256" s="183"/>
      <c r="F256" s="184"/>
      <c r="G256" s="184"/>
      <c r="H256" s="185"/>
      <c r="I256" s="184"/>
      <c r="J256" s="184"/>
      <c r="K256" s="184"/>
      <c r="L256" s="183"/>
      <c r="M256" s="252"/>
      <c r="N256" s="186"/>
      <c r="O256" s="186"/>
      <c r="P256" s="186"/>
      <c r="Q256" s="183"/>
      <c r="R256" s="73"/>
      <c r="S256" s="43"/>
      <c r="T256" s="43"/>
      <c r="U256" s="43"/>
      <c r="V256" s="13"/>
      <c r="W256" s="148"/>
      <c r="X256" s="286"/>
      <c r="Y256" s="148"/>
      <c r="Z256" s="288"/>
      <c r="AA256" s="287"/>
    </row>
    <row r="257" spans="3:27" x14ac:dyDescent="0.25">
      <c r="C257" s="377"/>
      <c r="D257" s="196"/>
      <c r="E257" s="195"/>
      <c r="F257" s="196"/>
      <c r="G257" s="196"/>
      <c r="H257" s="197"/>
      <c r="I257" s="196"/>
      <c r="J257" s="196"/>
      <c r="K257" s="196"/>
      <c r="L257" s="195"/>
      <c r="M257" s="265"/>
      <c r="N257" s="198"/>
      <c r="O257" s="198"/>
      <c r="P257" s="198"/>
      <c r="Q257" s="195"/>
      <c r="R257" s="73"/>
      <c r="S257" s="43"/>
      <c r="T257" s="43"/>
      <c r="U257" s="43"/>
      <c r="V257" s="13"/>
      <c r="W257" s="148"/>
      <c r="X257" s="286"/>
      <c r="Y257" s="148"/>
      <c r="Z257" s="288"/>
      <c r="AA257" s="287"/>
    </row>
    <row r="258" spans="3:27" x14ac:dyDescent="0.25">
      <c r="C258" s="373"/>
      <c r="D258" s="44"/>
      <c r="E258" s="43"/>
      <c r="F258" s="44"/>
      <c r="G258" s="44"/>
      <c r="H258" s="45"/>
      <c r="I258" s="44"/>
      <c r="J258" s="44"/>
      <c r="K258" s="44"/>
      <c r="L258" s="43"/>
      <c r="M258" s="257"/>
      <c r="N258" s="46"/>
      <c r="O258" s="46"/>
      <c r="P258" s="46"/>
      <c r="Q258" s="43"/>
      <c r="R258" s="21"/>
      <c r="V258" s="13"/>
      <c r="W258" s="148"/>
      <c r="X258" s="286"/>
      <c r="Y258" s="148"/>
      <c r="Z258" s="288"/>
      <c r="AA258" s="287"/>
    </row>
    <row r="259" spans="3:27" x14ac:dyDescent="0.25">
      <c r="C259" s="241"/>
      <c r="D259" s="163"/>
      <c r="E259" s="164"/>
      <c r="F259" s="163"/>
      <c r="G259" s="163"/>
      <c r="H259" s="165"/>
      <c r="I259" s="163"/>
      <c r="J259" s="163"/>
      <c r="K259" s="163"/>
      <c r="L259" s="199"/>
      <c r="M259" s="253"/>
      <c r="N259" s="174"/>
      <c r="O259" s="174"/>
      <c r="P259" s="174"/>
      <c r="Q259" s="164"/>
      <c r="R259" s="73"/>
      <c r="S259" s="43"/>
      <c r="T259" s="43"/>
      <c r="U259" s="43"/>
      <c r="V259" s="13"/>
      <c r="W259" s="148"/>
      <c r="X259" s="286"/>
      <c r="Y259" s="148"/>
      <c r="Z259" s="288"/>
      <c r="AA259" s="287"/>
    </row>
    <row r="260" spans="3:27" x14ac:dyDescent="0.25">
      <c r="C260" s="376"/>
      <c r="D260" s="48"/>
      <c r="E260" s="47"/>
      <c r="F260" s="48"/>
      <c r="G260" s="48"/>
      <c r="H260" s="49"/>
      <c r="I260" s="48"/>
      <c r="J260" s="48"/>
      <c r="K260" s="48"/>
      <c r="L260" s="47"/>
      <c r="M260" s="248"/>
      <c r="N260" s="50"/>
      <c r="O260" s="50"/>
      <c r="P260" s="50"/>
      <c r="Q260" s="47"/>
      <c r="R260" s="21"/>
      <c r="S260" s="47"/>
      <c r="T260" s="47"/>
      <c r="U260" s="47"/>
      <c r="V260" s="13"/>
      <c r="W260" s="148"/>
      <c r="X260" s="286"/>
      <c r="Y260" s="148"/>
      <c r="Z260" s="288"/>
      <c r="AA260" s="287"/>
    </row>
    <row r="261" spans="3:27" x14ac:dyDescent="0.25">
      <c r="C261" s="370"/>
      <c r="D261" s="184"/>
      <c r="E261" s="183"/>
      <c r="F261" s="184"/>
      <c r="G261" s="184"/>
      <c r="H261" s="185"/>
      <c r="I261" s="184"/>
      <c r="J261" s="184"/>
      <c r="K261" s="184"/>
      <c r="L261" s="199"/>
      <c r="M261" s="252"/>
      <c r="N261" s="186"/>
      <c r="O261" s="186"/>
      <c r="P261" s="186"/>
      <c r="Q261" s="183"/>
      <c r="R261" s="73"/>
      <c r="S261" s="43"/>
      <c r="T261" s="43"/>
      <c r="U261" s="43"/>
      <c r="V261" s="13"/>
      <c r="W261" s="148"/>
      <c r="X261" s="286"/>
      <c r="Y261" s="148"/>
      <c r="Z261" s="288"/>
      <c r="AA261" s="287"/>
    </row>
    <row r="262" spans="3:27" x14ac:dyDescent="0.25">
      <c r="C262" s="232"/>
      <c r="D262" s="132"/>
      <c r="E262" s="131"/>
      <c r="F262" s="132"/>
      <c r="G262" s="132"/>
      <c r="H262" s="133"/>
      <c r="I262" s="132"/>
      <c r="J262" s="132"/>
      <c r="K262" s="132"/>
      <c r="L262" s="131"/>
      <c r="M262" s="255"/>
      <c r="N262" s="134"/>
      <c r="O262" s="134"/>
      <c r="P262" s="134"/>
      <c r="Q262" s="131"/>
      <c r="R262" s="73"/>
      <c r="S262" s="43"/>
      <c r="T262" s="43"/>
      <c r="U262" s="43"/>
      <c r="V262" s="13"/>
      <c r="W262" s="148"/>
      <c r="X262" s="286"/>
      <c r="Y262" s="148"/>
      <c r="Z262" s="288"/>
      <c r="AA262" s="287"/>
    </row>
    <row r="263" spans="3:27" x14ac:dyDescent="0.25">
      <c r="C263" s="239"/>
      <c r="D263" s="155"/>
      <c r="E263" s="156"/>
      <c r="F263" s="155"/>
      <c r="G263" s="155"/>
      <c r="H263" s="157"/>
      <c r="I263" s="155"/>
      <c r="J263" s="155"/>
      <c r="K263" s="155"/>
      <c r="L263" s="156"/>
      <c r="M263" s="267"/>
      <c r="N263" s="180"/>
      <c r="O263" s="180"/>
      <c r="P263" s="180"/>
      <c r="Q263" s="156"/>
      <c r="R263" s="73"/>
      <c r="S263" s="43"/>
      <c r="T263" s="43"/>
      <c r="U263" s="43"/>
      <c r="V263" s="13"/>
      <c r="W263" s="148"/>
      <c r="X263" s="286"/>
      <c r="Y263" s="148"/>
      <c r="Z263" s="288"/>
      <c r="AA263" s="287"/>
    </row>
    <row r="264" spans="3:27" x14ac:dyDescent="0.25">
      <c r="C264" s="371"/>
      <c r="D264" s="111"/>
      <c r="E264" s="110"/>
      <c r="F264" s="111"/>
      <c r="G264" s="111"/>
      <c r="H264" s="112"/>
      <c r="I264" s="111"/>
      <c r="J264" s="111"/>
      <c r="K264" s="111"/>
      <c r="L264" s="110"/>
      <c r="M264" s="258"/>
      <c r="N264" s="113"/>
      <c r="O264" s="113"/>
      <c r="P264" s="113"/>
      <c r="Q264" s="110"/>
      <c r="R264" s="129"/>
      <c r="S264" s="131"/>
      <c r="T264" s="131"/>
      <c r="U264" s="131"/>
      <c r="V264" s="13"/>
      <c r="W264" s="148"/>
      <c r="X264" s="286"/>
      <c r="Y264" s="148"/>
      <c r="Z264" s="288"/>
      <c r="AA264" s="287"/>
    </row>
    <row r="265" spans="3:27" x14ac:dyDescent="0.25">
      <c r="C265" s="378"/>
      <c r="D265" s="33"/>
      <c r="E265" s="32"/>
      <c r="F265" s="33"/>
      <c r="G265" s="33"/>
      <c r="H265" s="34"/>
      <c r="I265" s="33"/>
      <c r="J265" s="33"/>
      <c r="K265" s="33"/>
      <c r="L265" s="54"/>
      <c r="M265" s="260"/>
      <c r="N265" s="57"/>
      <c r="O265" s="57"/>
      <c r="P265" s="57"/>
      <c r="Q265" s="32"/>
      <c r="R265" s="73"/>
      <c r="S265" s="51"/>
      <c r="T265" s="51"/>
      <c r="U265" s="51"/>
      <c r="V265" s="13"/>
      <c r="W265" s="148"/>
      <c r="X265" s="286"/>
      <c r="Y265" s="148"/>
      <c r="Z265" s="288"/>
      <c r="AA265" s="287"/>
    </row>
    <row r="266" spans="3:27" x14ac:dyDescent="0.25">
      <c r="C266" s="379"/>
      <c r="D266" s="201"/>
      <c r="E266" s="200"/>
      <c r="F266" s="201"/>
      <c r="G266" s="201"/>
      <c r="H266" s="202"/>
      <c r="I266" s="201"/>
      <c r="J266" s="201"/>
      <c r="K266" s="201"/>
      <c r="L266" s="200"/>
      <c r="M266" s="251"/>
      <c r="N266" s="203"/>
      <c r="O266" s="203"/>
      <c r="P266" s="203"/>
      <c r="Q266" s="200"/>
      <c r="R266" s="73"/>
      <c r="S266" s="43"/>
      <c r="T266" s="43"/>
      <c r="U266" s="43"/>
      <c r="V266" s="13"/>
      <c r="W266" s="148"/>
      <c r="X266" s="286"/>
      <c r="Y266" s="148"/>
      <c r="Z266" s="288"/>
      <c r="AA266" s="287"/>
    </row>
    <row r="267" spans="3:27" x14ac:dyDescent="0.25">
      <c r="C267" s="369"/>
      <c r="D267" s="3"/>
      <c r="E267" s="2"/>
      <c r="F267" s="3"/>
      <c r="G267" s="3"/>
      <c r="H267" s="4"/>
      <c r="I267" s="3"/>
      <c r="J267" s="3"/>
      <c r="K267" s="3"/>
      <c r="L267" s="2"/>
      <c r="M267" s="259"/>
      <c r="N267" s="5"/>
      <c r="O267" s="5"/>
      <c r="P267" s="5"/>
      <c r="Q267" s="2"/>
      <c r="R267" s="6"/>
      <c r="S267" s="7"/>
      <c r="T267" s="7"/>
      <c r="U267" s="7"/>
      <c r="V267" s="13"/>
      <c r="W267" s="148"/>
      <c r="X267" s="286"/>
      <c r="Y267" s="148"/>
      <c r="Z267" s="288"/>
      <c r="AA267" s="287"/>
    </row>
    <row r="268" spans="3:27" x14ac:dyDescent="0.25">
      <c r="C268" s="370"/>
      <c r="D268" s="184"/>
      <c r="E268" s="183"/>
      <c r="F268" s="184"/>
      <c r="G268" s="184"/>
      <c r="H268" s="185"/>
      <c r="I268" s="184"/>
      <c r="J268" s="184"/>
      <c r="K268" s="184"/>
      <c r="L268" s="199"/>
      <c r="M268" s="252"/>
      <c r="N268" s="186"/>
      <c r="O268" s="186"/>
      <c r="P268" s="186"/>
      <c r="Q268" s="183"/>
      <c r="R268" s="73"/>
      <c r="S268" s="43"/>
      <c r="T268" s="43"/>
      <c r="U268" s="43"/>
      <c r="V268" s="13"/>
      <c r="W268" s="148"/>
      <c r="X268" s="286"/>
      <c r="Y268" s="148"/>
      <c r="Z268" s="288"/>
      <c r="AA268" s="287"/>
    </row>
    <row r="269" spans="3:27" x14ac:dyDescent="0.25">
      <c r="C269" s="241"/>
      <c r="D269" s="163"/>
      <c r="E269" s="164"/>
      <c r="F269" s="163"/>
      <c r="G269" s="163"/>
      <c r="H269" s="165"/>
      <c r="I269" s="163"/>
      <c r="J269" s="163"/>
      <c r="K269" s="163"/>
      <c r="L269" s="164"/>
      <c r="M269" s="253"/>
      <c r="N269" s="174"/>
      <c r="O269" s="174"/>
      <c r="P269" s="174"/>
      <c r="Q269" s="164"/>
      <c r="R269" s="73"/>
      <c r="S269" s="43"/>
      <c r="T269" s="43"/>
      <c r="U269" s="43"/>
      <c r="V269" s="13"/>
      <c r="W269" s="148"/>
      <c r="X269" s="286"/>
      <c r="Y269" s="148"/>
      <c r="Z269" s="288"/>
      <c r="AA269" s="287"/>
    </row>
    <row r="270" spans="3:27" x14ac:dyDescent="0.25">
      <c r="C270" s="236"/>
      <c r="D270" s="17"/>
      <c r="E270" s="16"/>
      <c r="F270" s="17"/>
      <c r="G270" s="17"/>
      <c r="H270" s="18"/>
      <c r="I270" s="17"/>
      <c r="J270" s="17"/>
      <c r="K270" s="17"/>
      <c r="L270" s="16"/>
      <c r="M270" s="244"/>
      <c r="N270" s="19"/>
      <c r="O270" s="19"/>
      <c r="P270" s="19"/>
      <c r="Q270" s="16"/>
      <c r="R270" s="20"/>
      <c r="S270" s="16"/>
      <c r="V270" s="13"/>
      <c r="W270" s="148"/>
      <c r="X270" s="286"/>
      <c r="Y270" s="148"/>
      <c r="Z270" s="288"/>
      <c r="AA270" s="287"/>
    </row>
    <row r="271" spans="3:27" x14ac:dyDescent="0.25">
      <c r="C271" s="237"/>
      <c r="D271" s="139"/>
      <c r="E271" s="138"/>
      <c r="F271" s="139"/>
      <c r="G271" s="139"/>
      <c r="H271" s="140"/>
      <c r="I271" s="139"/>
      <c r="J271" s="139"/>
      <c r="K271" s="139"/>
      <c r="L271" s="138"/>
      <c r="M271" s="256"/>
      <c r="N271" s="141"/>
      <c r="O271" s="141"/>
      <c r="P271" s="141"/>
      <c r="Q271" s="116"/>
      <c r="R271" s="73"/>
      <c r="S271" s="43"/>
      <c r="T271" s="43"/>
      <c r="U271" s="43"/>
      <c r="V271" s="13"/>
      <c r="W271" s="148"/>
      <c r="X271" s="286"/>
      <c r="Y271" s="148"/>
      <c r="Z271" s="288"/>
      <c r="AA271" s="287"/>
    </row>
    <row r="272" spans="3:27" x14ac:dyDescent="0.25">
      <c r="C272" s="369"/>
      <c r="D272" s="3"/>
      <c r="E272" s="2"/>
      <c r="F272" s="3"/>
      <c r="G272" s="3"/>
      <c r="H272" s="4"/>
      <c r="I272" s="3"/>
      <c r="J272" s="3"/>
      <c r="K272" s="3"/>
      <c r="L272" s="2"/>
      <c r="M272" s="259"/>
      <c r="N272" s="5"/>
      <c r="O272" s="5"/>
      <c r="P272" s="5"/>
      <c r="Q272" s="2"/>
      <c r="R272" s="6"/>
      <c r="S272" s="7"/>
      <c r="T272" s="7"/>
      <c r="U272" s="7"/>
      <c r="V272" s="13"/>
      <c r="W272" s="148"/>
      <c r="X272" s="286"/>
      <c r="Y272" s="148"/>
      <c r="Z272" s="288"/>
      <c r="AA272" s="287"/>
    </row>
    <row r="273" spans="3:27" x14ac:dyDescent="0.25">
      <c r="C273" s="236"/>
      <c r="D273" s="17"/>
      <c r="E273" s="16"/>
      <c r="F273" s="17"/>
      <c r="G273" s="17"/>
      <c r="H273" s="18"/>
      <c r="I273" s="17"/>
      <c r="J273" s="17"/>
      <c r="K273" s="17"/>
      <c r="L273" s="54"/>
      <c r="M273" s="244"/>
      <c r="N273" s="72"/>
      <c r="O273" s="72"/>
      <c r="P273" s="72"/>
      <c r="Q273" s="16"/>
      <c r="R273" s="73"/>
      <c r="S273" s="51"/>
      <c r="T273" s="51"/>
      <c r="U273" s="51"/>
      <c r="V273" s="13"/>
      <c r="W273" s="148"/>
      <c r="X273" s="286"/>
      <c r="Y273" s="148"/>
      <c r="Z273" s="288"/>
      <c r="AA273" s="287"/>
    </row>
    <row r="274" spans="3:27" x14ac:dyDescent="0.25">
      <c r="C274" s="240"/>
      <c r="D274" s="159"/>
      <c r="E274" s="160"/>
      <c r="F274" s="159"/>
      <c r="G274" s="159"/>
      <c r="H274" s="161"/>
      <c r="I274" s="159"/>
      <c r="J274" s="159"/>
      <c r="K274" s="159"/>
      <c r="L274" s="156"/>
      <c r="M274" s="275"/>
      <c r="N274" s="181"/>
      <c r="O274" s="181"/>
      <c r="P274" s="181"/>
      <c r="Q274" s="160"/>
      <c r="R274" s="73"/>
      <c r="S274" s="43"/>
      <c r="T274" s="43"/>
      <c r="U274" s="43"/>
      <c r="V274" s="13"/>
      <c r="W274" s="148"/>
      <c r="X274" s="286"/>
      <c r="Y274" s="148"/>
      <c r="Z274" s="288"/>
      <c r="AA274" s="287"/>
    </row>
    <row r="275" spans="3:27" x14ac:dyDescent="0.25">
      <c r="C275" s="380"/>
      <c r="D275" s="36"/>
      <c r="E275" s="35"/>
      <c r="F275" s="36"/>
      <c r="G275" s="36"/>
      <c r="H275" s="37"/>
      <c r="I275" s="36"/>
      <c r="J275" s="36"/>
      <c r="K275" s="36"/>
      <c r="L275" s="35"/>
      <c r="M275" s="262"/>
      <c r="N275" s="38"/>
      <c r="O275" s="38"/>
      <c r="P275" s="38"/>
      <c r="Q275" s="35"/>
      <c r="R275" s="21"/>
      <c r="S275" s="16"/>
      <c r="V275" s="13"/>
      <c r="W275" s="148"/>
      <c r="X275" s="286"/>
      <c r="Y275" s="148"/>
      <c r="Z275" s="288"/>
      <c r="AA275" s="287"/>
    </row>
    <row r="276" spans="3:27" x14ac:dyDescent="0.25">
      <c r="C276" s="236"/>
      <c r="D276" s="17"/>
      <c r="E276" s="16"/>
      <c r="F276" s="17"/>
      <c r="G276" s="17"/>
      <c r="H276" s="18"/>
      <c r="I276" s="17"/>
      <c r="J276" s="17"/>
      <c r="K276" s="17"/>
      <c r="L276" s="16"/>
      <c r="M276" s="244"/>
      <c r="N276" s="19"/>
      <c r="O276" s="19"/>
      <c r="P276" s="19"/>
      <c r="Q276" s="16"/>
      <c r="R276" s="20"/>
      <c r="S276" s="16"/>
      <c r="V276" s="13"/>
      <c r="W276" s="148"/>
      <c r="X276" s="286"/>
      <c r="Y276" s="148"/>
      <c r="Z276" s="288"/>
      <c r="AA276" s="287"/>
    </row>
    <row r="277" spans="3:27" x14ac:dyDescent="0.25">
      <c r="C277" s="369"/>
      <c r="D277" s="3"/>
      <c r="E277" s="2"/>
      <c r="F277" s="3"/>
      <c r="G277" s="3"/>
      <c r="H277" s="4"/>
      <c r="I277" s="3"/>
      <c r="J277" s="3"/>
      <c r="K277" s="3"/>
      <c r="L277" s="2"/>
      <c r="M277" s="259"/>
      <c r="N277" s="5"/>
      <c r="O277" s="5"/>
      <c r="P277" s="5"/>
      <c r="Q277" s="2"/>
      <c r="R277" s="6"/>
      <c r="S277" s="7"/>
      <c r="T277" s="7"/>
      <c r="U277" s="7"/>
      <c r="V277" s="13"/>
      <c r="W277" s="148"/>
      <c r="X277" s="286"/>
      <c r="Y277" s="148"/>
      <c r="Z277" s="288"/>
      <c r="AA277" s="287"/>
    </row>
    <row r="278" spans="3:27" x14ac:dyDescent="0.25">
      <c r="C278" s="370"/>
      <c r="D278" s="184"/>
      <c r="E278" s="183"/>
      <c r="F278" s="184"/>
      <c r="G278" s="184"/>
      <c r="H278" s="185"/>
      <c r="I278" s="184"/>
      <c r="J278" s="184"/>
      <c r="K278" s="184"/>
      <c r="L278" s="199"/>
      <c r="M278" s="252"/>
      <c r="N278" s="186"/>
      <c r="O278" s="186"/>
      <c r="P278" s="186"/>
      <c r="Q278" s="183"/>
      <c r="R278" s="73"/>
      <c r="S278" s="43"/>
      <c r="T278" s="43"/>
      <c r="U278" s="43"/>
      <c r="V278" s="13"/>
      <c r="W278" s="148"/>
      <c r="X278" s="286"/>
      <c r="Y278" s="148"/>
      <c r="Z278" s="288"/>
      <c r="AA278" s="287"/>
    </row>
    <row r="279" spans="3:27" x14ac:dyDescent="0.25">
      <c r="C279" s="236"/>
      <c r="D279" s="17"/>
      <c r="E279" s="16"/>
      <c r="F279" s="17"/>
      <c r="G279" s="17"/>
      <c r="H279" s="18"/>
      <c r="I279" s="17"/>
      <c r="J279" s="17"/>
      <c r="K279" s="17"/>
      <c r="L279" s="16"/>
      <c r="M279" s="244"/>
      <c r="N279" s="19"/>
      <c r="O279" s="19"/>
      <c r="P279" s="19"/>
      <c r="Q279" s="16"/>
      <c r="R279" s="20"/>
      <c r="S279" s="16"/>
      <c r="V279" s="13"/>
      <c r="W279" s="148"/>
      <c r="X279" s="286"/>
      <c r="Y279" s="148"/>
      <c r="Z279" s="288"/>
      <c r="AA279" s="287"/>
    </row>
    <row r="280" spans="3:27" x14ac:dyDescent="0.25">
      <c r="C280" s="235"/>
      <c r="D280" s="102"/>
      <c r="E280" s="101"/>
      <c r="F280" s="102"/>
      <c r="G280" s="102"/>
      <c r="H280" s="103"/>
      <c r="I280" s="102"/>
      <c r="J280" s="102"/>
      <c r="K280" s="102"/>
      <c r="L280" s="131"/>
      <c r="M280" s="264"/>
      <c r="N280" s="120"/>
      <c r="O280" s="120"/>
      <c r="P280" s="120"/>
      <c r="Q280" s="101"/>
      <c r="R280" s="73"/>
      <c r="S280" s="43"/>
      <c r="T280" s="43"/>
      <c r="U280" s="43"/>
      <c r="V280" s="13"/>
      <c r="W280" s="148"/>
      <c r="X280" s="286"/>
      <c r="Y280" s="148"/>
      <c r="Z280" s="288"/>
      <c r="AA280" s="287"/>
    </row>
    <row r="281" spans="3:27" x14ac:dyDescent="0.25">
      <c r="C281" s="238"/>
      <c r="D281" s="80"/>
      <c r="E281" s="79"/>
      <c r="F281" s="80"/>
      <c r="G281" s="80"/>
      <c r="H281" s="81"/>
      <c r="I281" s="80"/>
      <c r="J281" s="80"/>
      <c r="K281" s="80"/>
      <c r="L281" s="79"/>
      <c r="M281" s="268"/>
      <c r="N281" s="82"/>
      <c r="O281" s="82"/>
      <c r="P281" s="82"/>
      <c r="Q281" s="79"/>
      <c r="R281" s="129"/>
      <c r="S281" s="131"/>
      <c r="T281" s="131"/>
      <c r="U281" s="131"/>
      <c r="V281" s="13"/>
      <c r="W281" s="148"/>
      <c r="X281" s="286"/>
      <c r="Y281" s="148"/>
      <c r="Z281" s="288"/>
      <c r="AA281" s="287"/>
    </row>
    <row r="282" spans="3:27" x14ac:dyDescent="0.25">
      <c r="C282" s="236"/>
      <c r="D282" s="17"/>
      <c r="E282" s="16"/>
      <c r="F282" s="17"/>
      <c r="G282" s="17"/>
      <c r="H282" s="18"/>
      <c r="I282" s="17"/>
      <c r="J282" s="17"/>
      <c r="K282" s="17"/>
      <c r="L282" s="16"/>
      <c r="M282" s="244"/>
      <c r="N282" s="19"/>
      <c r="O282" s="19"/>
      <c r="P282" s="19"/>
      <c r="Q282" s="16"/>
      <c r="R282" s="21"/>
      <c r="S282" s="16"/>
      <c r="V282" s="13"/>
      <c r="W282" s="148"/>
      <c r="X282" s="286"/>
      <c r="Y282" s="148"/>
      <c r="Z282" s="288"/>
      <c r="AA282" s="287"/>
    </row>
    <row r="283" spans="3:27" x14ac:dyDescent="0.25">
      <c r="C283" s="378"/>
      <c r="D283" s="33"/>
      <c r="E283" s="32"/>
      <c r="F283" s="33"/>
      <c r="G283" s="33"/>
      <c r="H283" s="34"/>
      <c r="I283" s="33"/>
      <c r="J283" s="33"/>
      <c r="K283" s="33"/>
      <c r="L283" s="54"/>
      <c r="M283" s="260"/>
      <c r="N283" s="57"/>
      <c r="O283" s="57"/>
      <c r="P283" s="57"/>
      <c r="Q283" s="32"/>
      <c r="R283" s="73"/>
      <c r="S283" s="51"/>
      <c r="T283" s="51"/>
      <c r="U283" s="51"/>
      <c r="V283" s="13"/>
      <c r="W283" s="148"/>
      <c r="X283" s="286"/>
      <c r="Y283" s="148"/>
      <c r="Z283" s="288"/>
      <c r="AA283" s="287"/>
    </row>
    <row r="284" spans="3:27" x14ac:dyDescent="0.25">
      <c r="C284" s="237"/>
      <c r="D284" s="139"/>
      <c r="E284" s="138"/>
      <c r="F284" s="139"/>
      <c r="G284" s="139"/>
      <c r="H284" s="140"/>
      <c r="I284" s="139"/>
      <c r="J284" s="139"/>
      <c r="K284" s="139"/>
      <c r="L284" s="138"/>
      <c r="M284" s="256"/>
      <c r="N284" s="141"/>
      <c r="O284" s="141"/>
      <c r="P284" s="141"/>
      <c r="Q284" s="116"/>
      <c r="R284" s="73"/>
      <c r="S284" s="43"/>
      <c r="T284" s="43"/>
      <c r="U284" s="43"/>
      <c r="V284" s="13"/>
      <c r="W284" s="148"/>
      <c r="X284" s="286"/>
      <c r="Y284" s="148"/>
      <c r="Z284" s="288"/>
      <c r="AA284" s="287"/>
    </row>
    <row r="285" spans="3:27" x14ac:dyDescent="0.25">
      <c r="C285" s="377"/>
      <c r="D285" s="196"/>
      <c r="E285" s="195"/>
      <c r="F285" s="196"/>
      <c r="G285" s="196"/>
      <c r="H285" s="197"/>
      <c r="I285" s="196"/>
      <c r="J285" s="196"/>
      <c r="K285" s="196"/>
      <c r="L285" s="195"/>
      <c r="M285" s="265"/>
      <c r="N285" s="198"/>
      <c r="O285" s="198"/>
      <c r="P285" s="198"/>
      <c r="Q285" s="195"/>
      <c r="R285" s="73"/>
      <c r="S285" s="43"/>
      <c r="T285" s="43"/>
      <c r="U285" s="43"/>
      <c r="V285" s="13"/>
      <c r="W285" s="148"/>
      <c r="X285" s="286"/>
      <c r="Y285" s="148"/>
      <c r="Z285" s="288"/>
      <c r="AA285" s="287"/>
    </row>
    <row r="286" spans="3:27" x14ac:dyDescent="0.25">
      <c r="C286" s="237"/>
      <c r="D286" s="139"/>
      <c r="E286" s="138"/>
      <c r="F286" s="139"/>
      <c r="G286" s="139"/>
      <c r="H286" s="140"/>
      <c r="I286" s="139"/>
      <c r="J286" s="139"/>
      <c r="K286" s="139"/>
      <c r="L286" s="138"/>
      <c r="M286" s="256"/>
      <c r="N286" s="141"/>
      <c r="O286" s="141"/>
      <c r="P286" s="141"/>
      <c r="Q286" s="116"/>
      <c r="R286" s="73"/>
      <c r="S286" s="43"/>
      <c r="T286" s="43"/>
      <c r="U286" s="43"/>
      <c r="V286" s="13"/>
      <c r="W286" s="148"/>
      <c r="X286" s="286"/>
      <c r="Y286" s="148"/>
      <c r="Z286" s="288"/>
      <c r="AA286" s="287"/>
    </row>
    <row r="287" spans="3:27" x14ac:dyDescent="0.25">
      <c r="C287" s="242"/>
      <c r="D287" s="117"/>
      <c r="E287" s="116"/>
      <c r="F287" s="117"/>
      <c r="G287" s="117"/>
      <c r="H287" s="118"/>
      <c r="I287" s="117"/>
      <c r="J287" s="117"/>
      <c r="K287" s="117"/>
      <c r="L287" s="58"/>
      <c r="M287" s="270"/>
      <c r="N287" s="119"/>
      <c r="O287" s="119"/>
      <c r="P287" s="119"/>
      <c r="Q287" s="116"/>
      <c r="R287" s="21"/>
      <c r="S287" s="43"/>
      <c r="T287" s="124"/>
      <c r="U287" s="124"/>
      <c r="V287" s="13"/>
      <c r="W287" s="148"/>
      <c r="X287" s="286"/>
      <c r="Y287" s="148"/>
      <c r="Z287" s="288"/>
      <c r="AA287" s="287"/>
    </row>
    <row r="288" spans="3:27" x14ac:dyDescent="0.25">
      <c r="C288" s="369"/>
      <c r="D288" s="3"/>
      <c r="E288" s="2"/>
      <c r="F288" s="3"/>
      <c r="G288" s="3"/>
      <c r="H288" s="4"/>
      <c r="I288" s="3"/>
      <c r="J288" s="3"/>
      <c r="K288" s="3"/>
      <c r="L288" s="2"/>
      <c r="M288" s="259"/>
      <c r="N288" s="5"/>
      <c r="O288" s="5"/>
      <c r="P288" s="5"/>
      <c r="Q288" s="2"/>
      <c r="R288" s="6"/>
      <c r="S288" s="2"/>
      <c r="T288" s="7"/>
      <c r="U288" s="7"/>
      <c r="V288" s="13"/>
      <c r="W288" s="148"/>
      <c r="X288" s="286"/>
      <c r="Y288" s="148"/>
      <c r="Z288" s="288"/>
      <c r="AA288" s="287"/>
    </row>
    <row r="289" spans="3:27" x14ac:dyDescent="0.25">
      <c r="C289" s="239"/>
      <c r="D289" s="155"/>
      <c r="E289" s="156"/>
      <c r="F289" s="155"/>
      <c r="G289" s="155"/>
      <c r="H289" s="157"/>
      <c r="I289" s="155"/>
      <c r="J289" s="155"/>
      <c r="K289" s="155"/>
      <c r="L289" s="156"/>
      <c r="M289" s="267"/>
      <c r="N289" s="180"/>
      <c r="O289" s="180"/>
      <c r="P289" s="180"/>
      <c r="Q289" s="156"/>
      <c r="R289" s="73"/>
      <c r="S289" s="43"/>
      <c r="T289" s="43"/>
      <c r="U289" s="43"/>
      <c r="V289" s="13"/>
      <c r="W289" s="148"/>
      <c r="X289" s="286"/>
      <c r="Y289" s="148"/>
      <c r="Z289" s="288"/>
      <c r="AA289" s="287"/>
    </row>
    <row r="290" spans="3:27" x14ac:dyDescent="0.25">
      <c r="C290" s="381"/>
      <c r="D290" s="177"/>
      <c r="E290" s="176"/>
      <c r="F290" s="177"/>
      <c r="G290" s="177"/>
      <c r="H290" s="178"/>
      <c r="I290" s="177"/>
      <c r="J290" s="177"/>
      <c r="K290" s="177"/>
      <c r="L290" s="176"/>
      <c r="M290" s="280"/>
      <c r="N290" s="179"/>
      <c r="O290" s="179"/>
      <c r="P290" s="179"/>
      <c r="Q290" s="176"/>
      <c r="R290" s="73"/>
      <c r="S290" s="43"/>
      <c r="T290" s="43"/>
      <c r="U290" s="43"/>
      <c r="V290" s="13"/>
      <c r="W290" s="148"/>
      <c r="X290" s="286"/>
      <c r="Y290" s="148"/>
      <c r="Z290" s="288"/>
      <c r="AA290" s="287"/>
    </row>
    <row r="291" spans="3:27" x14ac:dyDescent="0.25">
      <c r="C291" s="236"/>
      <c r="D291" s="17"/>
      <c r="E291" s="16"/>
      <c r="F291" s="17"/>
      <c r="G291" s="17"/>
      <c r="H291" s="18"/>
      <c r="I291" s="17"/>
      <c r="J291" s="17"/>
      <c r="K291" s="17"/>
      <c r="L291" s="16"/>
      <c r="M291" s="244"/>
      <c r="N291" s="19"/>
      <c r="O291" s="19"/>
      <c r="P291" s="19"/>
      <c r="Q291" s="16"/>
      <c r="R291" s="20"/>
      <c r="S291" s="16"/>
      <c r="V291" s="13"/>
      <c r="W291" s="148"/>
      <c r="X291" s="286"/>
      <c r="Y291" s="148"/>
      <c r="Z291" s="288"/>
      <c r="AA291" s="287"/>
    </row>
    <row r="292" spans="3:27" x14ac:dyDescent="0.25">
      <c r="C292" s="236"/>
      <c r="D292" s="17"/>
      <c r="E292" s="16"/>
      <c r="F292" s="17"/>
      <c r="G292" s="17"/>
      <c r="H292" s="18"/>
      <c r="I292" s="17"/>
      <c r="J292" s="17"/>
      <c r="K292" s="17"/>
      <c r="L292" s="16"/>
      <c r="M292" s="244"/>
      <c r="N292" s="19"/>
      <c r="O292" s="19"/>
      <c r="P292" s="19"/>
      <c r="Q292" s="16"/>
      <c r="R292" s="21"/>
      <c r="S292" s="16"/>
      <c r="V292" s="13"/>
      <c r="W292" s="148"/>
      <c r="X292" s="286"/>
      <c r="Y292" s="148"/>
      <c r="Z292" s="288"/>
      <c r="AA292" s="287"/>
    </row>
    <row r="293" spans="3:27" x14ac:dyDescent="0.25">
      <c r="C293" s="233"/>
      <c r="D293" s="63"/>
      <c r="E293" s="62"/>
      <c r="F293" s="63"/>
      <c r="G293" s="63"/>
      <c r="H293" s="64"/>
      <c r="I293" s="63"/>
      <c r="J293" s="63"/>
      <c r="K293" s="63"/>
      <c r="L293" s="58"/>
      <c r="M293" s="271"/>
      <c r="N293" s="65"/>
      <c r="O293" s="104"/>
      <c r="P293" s="65"/>
      <c r="Q293" s="62"/>
      <c r="R293" s="73"/>
      <c r="S293" s="143"/>
      <c r="T293" s="43"/>
      <c r="U293" s="43"/>
      <c r="V293" s="13"/>
      <c r="W293" s="148"/>
      <c r="X293" s="286"/>
      <c r="Y293" s="148"/>
      <c r="Z293" s="288"/>
      <c r="AA293" s="287"/>
    </row>
    <row r="294" spans="3:27" x14ac:dyDescent="0.25">
      <c r="C294" s="382"/>
      <c r="D294" s="75"/>
      <c r="E294" s="74"/>
      <c r="F294" s="75"/>
      <c r="G294" s="75"/>
      <c r="H294" s="76"/>
      <c r="I294" s="75"/>
      <c r="J294" s="75"/>
      <c r="K294" s="75"/>
      <c r="L294" s="54"/>
      <c r="M294" s="272"/>
      <c r="N294" s="77"/>
      <c r="O294" s="77"/>
      <c r="P294" s="77"/>
      <c r="Q294" s="74"/>
      <c r="R294" s="73"/>
      <c r="S294" s="51"/>
      <c r="T294" s="51"/>
      <c r="U294" s="51"/>
      <c r="V294" s="13"/>
      <c r="W294" s="148"/>
      <c r="X294" s="286"/>
      <c r="Y294" s="148"/>
      <c r="Z294" s="288"/>
      <c r="AA294" s="287"/>
    </row>
    <row r="295" spans="3:27" x14ac:dyDescent="0.25">
      <c r="C295" s="236"/>
      <c r="D295" s="17"/>
      <c r="E295" s="16"/>
      <c r="F295" s="17"/>
      <c r="G295" s="17"/>
      <c r="H295" s="18"/>
      <c r="I295" s="17"/>
      <c r="J295" s="17"/>
      <c r="K295" s="17"/>
      <c r="L295" s="54"/>
      <c r="M295" s="244"/>
      <c r="N295" s="72"/>
      <c r="O295" s="72"/>
      <c r="P295" s="72"/>
      <c r="Q295" s="16"/>
      <c r="R295" s="73"/>
      <c r="S295" s="51"/>
      <c r="T295" s="51"/>
      <c r="U295" s="51"/>
      <c r="V295" s="13"/>
      <c r="W295" s="148"/>
      <c r="X295" s="286"/>
      <c r="Y295" s="148"/>
      <c r="Z295" s="288"/>
      <c r="AA295" s="287"/>
    </row>
    <row r="296" spans="3:27" x14ac:dyDescent="0.25">
      <c r="C296" s="373"/>
      <c r="D296" s="44"/>
      <c r="E296" s="43"/>
      <c r="F296" s="44"/>
      <c r="G296" s="44"/>
      <c r="H296" s="45"/>
      <c r="I296" s="44"/>
      <c r="J296" s="44"/>
      <c r="K296" s="44"/>
      <c r="L296" s="43"/>
      <c r="M296" s="257"/>
      <c r="N296" s="46"/>
      <c r="O296" s="46"/>
      <c r="P296" s="46"/>
      <c r="Q296" s="43"/>
      <c r="R296" s="73"/>
      <c r="S296" s="43"/>
      <c r="V296" s="13"/>
      <c r="W296" s="148"/>
      <c r="X296" s="286"/>
      <c r="Y296" s="148"/>
      <c r="Z296" s="288"/>
      <c r="AA296" s="287"/>
    </row>
    <row r="297" spans="3:27" x14ac:dyDescent="0.25">
      <c r="C297" s="236"/>
      <c r="D297" s="17"/>
      <c r="E297" s="16"/>
      <c r="F297" s="17"/>
      <c r="G297" s="17"/>
      <c r="H297" s="18"/>
      <c r="I297" s="17"/>
      <c r="J297" s="17"/>
      <c r="K297" s="17"/>
      <c r="L297" s="16"/>
      <c r="M297" s="244"/>
      <c r="N297" s="19"/>
      <c r="O297" s="19"/>
      <c r="P297" s="19"/>
      <c r="Q297" s="16"/>
      <c r="R297" s="20"/>
      <c r="S297" s="16"/>
      <c r="V297" s="13"/>
      <c r="W297" s="148"/>
      <c r="X297" s="286"/>
      <c r="Y297" s="148"/>
      <c r="Z297" s="288"/>
      <c r="AA297" s="287"/>
    </row>
    <row r="298" spans="3:27" x14ac:dyDescent="0.25">
      <c r="C298" s="237"/>
      <c r="D298" s="139"/>
      <c r="E298" s="138"/>
      <c r="F298" s="139"/>
      <c r="G298" s="139"/>
      <c r="H298" s="140"/>
      <c r="I298" s="139"/>
      <c r="J298" s="139"/>
      <c r="K298" s="139"/>
      <c r="L298" s="138"/>
      <c r="M298" s="256"/>
      <c r="N298" s="145"/>
      <c r="O298" s="145"/>
      <c r="P298" s="145"/>
      <c r="Q298" s="116"/>
      <c r="R298" s="73"/>
      <c r="S298" s="138"/>
      <c r="T298" s="138"/>
      <c r="U298" s="138"/>
      <c r="V298" s="13"/>
      <c r="W298" s="148"/>
      <c r="X298" s="286"/>
      <c r="Y298" s="148"/>
      <c r="Z298" s="288"/>
      <c r="AA298" s="287"/>
    </row>
    <row r="299" spans="3:27" x14ac:dyDescent="0.25">
      <c r="C299" s="236"/>
      <c r="D299" s="17"/>
      <c r="E299" s="16"/>
      <c r="F299" s="17"/>
      <c r="G299" s="17"/>
      <c r="H299" s="18"/>
      <c r="I299" s="17"/>
      <c r="J299" s="17"/>
      <c r="K299" s="17"/>
      <c r="L299" s="16"/>
      <c r="M299" s="244"/>
      <c r="N299" s="19"/>
      <c r="O299" s="19"/>
      <c r="P299" s="19"/>
      <c r="Q299" s="16"/>
      <c r="R299" s="20"/>
      <c r="S299" s="16"/>
      <c r="V299" s="13"/>
      <c r="W299" s="148"/>
      <c r="X299" s="286"/>
      <c r="Y299" s="148"/>
      <c r="Z299" s="288"/>
      <c r="AA299" s="287"/>
    </row>
    <row r="300" spans="3:27" x14ac:dyDescent="0.25">
      <c r="C300" s="236"/>
      <c r="D300" s="17"/>
      <c r="E300" s="16"/>
      <c r="F300" s="17"/>
      <c r="G300" s="17"/>
      <c r="H300" s="18"/>
      <c r="I300" s="17"/>
      <c r="J300" s="17"/>
      <c r="K300" s="17"/>
      <c r="L300" s="16"/>
      <c r="M300" s="244"/>
      <c r="N300" s="19"/>
      <c r="O300" s="19"/>
      <c r="P300" s="19"/>
      <c r="Q300" s="16"/>
      <c r="R300" s="21"/>
      <c r="S300" s="16"/>
      <c r="T300" s="16"/>
      <c r="U300" s="16"/>
      <c r="V300" s="13"/>
      <c r="W300" s="148"/>
      <c r="X300" s="286"/>
      <c r="Y300" s="148"/>
      <c r="Z300" s="288"/>
      <c r="AA300" s="287"/>
    </row>
    <row r="301" spans="3:27" x14ac:dyDescent="0.25">
      <c r="C301" s="378"/>
      <c r="D301" s="33"/>
      <c r="E301" s="32"/>
      <c r="F301" s="33"/>
      <c r="G301" s="33"/>
      <c r="H301" s="34"/>
      <c r="I301" s="33"/>
      <c r="J301" s="33"/>
      <c r="K301" s="33"/>
      <c r="L301" s="54"/>
      <c r="M301" s="260"/>
      <c r="N301" s="57"/>
      <c r="O301" s="57"/>
      <c r="P301" s="57"/>
      <c r="Q301" s="32"/>
      <c r="R301" s="56"/>
      <c r="S301" s="51"/>
      <c r="T301" s="51"/>
      <c r="U301" s="51"/>
      <c r="V301" s="13"/>
      <c r="W301" s="148"/>
      <c r="X301" s="286"/>
      <c r="Y301" s="148"/>
      <c r="Z301" s="288"/>
      <c r="AA301" s="287"/>
    </row>
    <row r="302" spans="3:27" x14ac:dyDescent="0.25">
      <c r="C302" s="235"/>
      <c r="D302" s="102"/>
      <c r="E302" s="101"/>
      <c r="F302" s="102"/>
      <c r="G302" s="102"/>
      <c r="H302" s="103"/>
      <c r="I302" s="102"/>
      <c r="J302" s="102"/>
      <c r="K302" s="102"/>
      <c r="L302" s="131"/>
      <c r="M302" s="264"/>
      <c r="N302" s="120"/>
      <c r="O302" s="120"/>
      <c r="P302" s="120"/>
      <c r="Q302" s="101"/>
      <c r="R302" s="73"/>
      <c r="S302" s="101"/>
      <c r="T302" s="101"/>
      <c r="U302" s="16"/>
      <c r="V302" s="13"/>
      <c r="W302" s="148"/>
      <c r="X302" s="286"/>
      <c r="Y302" s="148"/>
      <c r="Z302" s="288"/>
      <c r="AA302" s="287"/>
    </row>
    <row r="303" spans="3:27" x14ac:dyDescent="0.25">
      <c r="C303" s="369"/>
      <c r="D303" s="3"/>
      <c r="E303" s="2"/>
      <c r="F303" s="3"/>
      <c r="G303" s="3"/>
      <c r="H303" s="4"/>
      <c r="I303" s="3"/>
      <c r="J303" s="3"/>
      <c r="K303" s="3"/>
      <c r="L303" s="2"/>
      <c r="M303" s="259"/>
      <c r="N303" s="5"/>
      <c r="O303" s="5"/>
      <c r="P303" s="5"/>
      <c r="Q303" s="2"/>
      <c r="R303" s="6"/>
      <c r="S303" s="7"/>
      <c r="T303" s="7"/>
      <c r="U303" s="7"/>
      <c r="V303" s="13"/>
      <c r="W303" s="148"/>
      <c r="X303" s="286"/>
      <c r="Y303" s="148"/>
      <c r="Z303" s="288"/>
      <c r="AA303" s="287"/>
    </row>
    <row r="304" spans="3:27" x14ac:dyDescent="0.25">
      <c r="C304" s="379"/>
      <c r="D304" s="201"/>
      <c r="E304" s="200"/>
      <c r="F304" s="201"/>
      <c r="G304" s="201"/>
      <c r="H304" s="202"/>
      <c r="I304" s="201"/>
      <c r="J304" s="201"/>
      <c r="K304" s="201"/>
      <c r="L304" s="200"/>
      <c r="M304" s="251"/>
      <c r="N304" s="203"/>
      <c r="O304" s="203"/>
      <c r="P304" s="203"/>
      <c r="Q304" s="200"/>
      <c r="R304" s="73"/>
      <c r="S304" s="43"/>
      <c r="T304" s="43"/>
      <c r="U304" s="43"/>
      <c r="V304" s="13"/>
      <c r="W304" s="148"/>
      <c r="X304" s="286"/>
      <c r="Y304" s="148"/>
      <c r="Z304" s="288"/>
      <c r="AA304" s="287"/>
    </row>
    <row r="305" spans="3:27" x14ac:dyDescent="0.25">
      <c r="C305" s="373"/>
      <c r="D305" s="44"/>
      <c r="E305" s="43"/>
      <c r="F305" s="44"/>
      <c r="G305" s="44"/>
      <c r="H305" s="45"/>
      <c r="I305" s="44"/>
      <c r="J305" s="44"/>
      <c r="K305" s="44"/>
      <c r="L305" s="43"/>
      <c r="M305" s="257"/>
      <c r="N305" s="46"/>
      <c r="O305" s="46"/>
      <c r="P305" s="46"/>
      <c r="Q305" s="43"/>
      <c r="R305" s="21"/>
      <c r="V305" s="13"/>
      <c r="W305" s="148"/>
      <c r="X305" s="286"/>
      <c r="Y305" s="148"/>
      <c r="Z305" s="288"/>
      <c r="AA305" s="287"/>
    </row>
    <row r="306" spans="3:27" x14ac:dyDescent="0.25">
      <c r="C306" s="235"/>
      <c r="D306" s="102"/>
      <c r="E306" s="101"/>
      <c r="F306" s="102"/>
      <c r="G306" s="102"/>
      <c r="H306" s="103"/>
      <c r="I306" s="102"/>
      <c r="J306" s="102"/>
      <c r="K306" s="102"/>
      <c r="L306" s="101"/>
      <c r="M306" s="264"/>
      <c r="N306" s="120"/>
      <c r="O306" s="120"/>
      <c r="P306" s="120"/>
      <c r="Q306" s="101"/>
      <c r="R306" s="73"/>
      <c r="S306" s="43"/>
      <c r="T306" s="43"/>
      <c r="U306" s="43"/>
      <c r="V306" s="13"/>
      <c r="W306" s="148"/>
      <c r="X306" s="286"/>
      <c r="Y306" s="148"/>
      <c r="Z306" s="288"/>
      <c r="AA306" s="287"/>
    </row>
    <row r="307" spans="3:27" x14ac:dyDescent="0.25">
      <c r="C307" s="383"/>
      <c r="D307" s="205"/>
      <c r="E307" s="204"/>
      <c r="F307" s="205"/>
      <c r="G307" s="205"/>
      <c r="H307" s="206"/>
      <c r="I307" s="205"/>
      <c r="J307" s="205"/>
      <c r="K307" s="205"/>
      <c r="L307" s="199"/>
      <c r="M307" s="254"/>
      <c r="N307" s="207"/>
      <c r="O307" s="207"/>
      <c r="P307" s="207"/>
      <c r="Q307" s="204"/>
      <c r="R307" s="73"/>
      <c r="S307" s="131"/>
      <c r="T307" s="101"/>
      <c r="U307" s="16"/>
      <c r="V307" s="13"/>
      <c r="W307" s="148"/>
      <c r="X307" s="286"/>
      <c r="Y307" s="148"/>
      <c r="Z307" s="288"/>
      <c r="AA307" s="287"/>
    </row>
    <row r="308" spans="3:27" x14ac:dyDescent="0.25">
      <c r="C308" s="236"/>
      <c r="D308" s="17"/>
      <c r="E308" s="16"/>
      <c r="F308" s="17"/>
      <c r="G308" s="17"/>
      <c r="H308" s="18"/>
      <c r="I308" s="17"/>
      <c r="J308" s="17"/>
      <c r="K308" s="17"/>
      <c r="L308" s="16"/>
      <c r="M308" s="244"/>
      <c r="N308" s="19"/>
      <c r="O308" s="19"/>
      <c r="P308" s="19"/>
      <c r="Q308" s="16"/>
      <c r="R308" s="20"/>
      <c r="S308" s="16"/>
      <c r="V308" s="13"/>
      <c r="W308" s="148"/>
      <c r="X308" s="286"/>
      <c r="Y308" s="148"/>
      <c r="Z308" s="288"/>
      <c r="AA308" s="287"/>
    </row>
    <row r="309" spans="3:27" x14ac:dyDescent="0.25">
      <c r="C309" s="376"/>
      <c r="D309" s="48"/>
      <c r="E309" s="47"/>
      <c r="F309" s="48"/>
      <c r="G309" s="48"/>
      <c r="H309" s="49"/>
      <c r="I309" s="48"/>
      <c r="J309" s="48"/>
      <c r="K309" s="48"/>
      <c r="L309" s="47"/>
      <c r="M309" s="248"/>
      <c r="N309" s="92"/>
      <c r="O309" s="92"/>
      <c r="P309" s="92"/>
      <c r="Q309" s="47"/>
      <c r="R309" s="72"/>
      <c r="S309" s="51"/>
      <c r="T309" s="51"/>
      <c r="U309" s="51"/>
      <c r="V309" s="13"/>
      <c r="W309" s="148"/>
      <c r="X309" s="286"/>
      <c r="Y309" s="148"/>
      <c r="Z309" s="288"/>
      <c r="AA309" s="287"/>
    </row>
    <row r="310" spans="3:27" x14ac:dyDescent="0.25">
      <c r="C310" s="369"/>
      <c r="D310" s="3"/>
      <c r="E310" s="2"/>
      <c r="F310" s="3"/>
      <c r="G310" s="3"/>
      <c r="H310" s="4"/>
      <c r="I310" s="3"/>
      <c r="J310" s="3"/>
      <c r="K310" s="3"/>
      <c r="L310" s="2"/>
      <c r="M310" s="259"/>
      <c r="N310" s="5"/>
      <c r="O310" s="5"/>
      <c r="P310" s="5"/>
      <c r="Q310" s="2"/>
      <c r="R310" s="6"/>
      <c r="S310" s="7"/>
      <c r="T310" s="7"/>
      <c r="U310" s="7"/>
      <c r="V310" s="13"/>
      <c r="W310" s="148"/>
      <c r="X310" s="286"/>
      <c r="Y310" s="148"/>
      <c r="Z310" s="288"/>
      <c r="AA310" s="287"/>
    </row>
    <row r="311" spans="3:27" x14ac:dyDescent="0.25">
      <c r="C311" s="236"/>
      <c r="D311" s="17"/>
      <c r="E311" s="16"/>
      <c r="F311" s="17"/>
      <c r="G311" s="17"/>
      <c r="H311" s="18"/>
      <c r="I311" s="17"/>
      <c r="J311" s="17"/>
      <c r="K311" s="17"/>
      <c r="L311" s="54"/>
      <c r="M311" s="244"/>
      <c r="N311" s="72"/>
      <c r="O311" s="72"/>
      <c r="P311" s="72"/>
      <c r="Q311" s="16"/>
      <c r="R311" s="73"/>
      <c r="S311" s="51"/>
      <c r="T311" s="51"/>
      <c r="U311" s="51"/>
      <c r="V311" s="13"/>
      <c r="W311" s="148"/>
      <c r="X311" s="286"/>
      <c r="Y311" s="148"/>
      <c r="Z311" s="288"/>
      <c r="AA311" s="287"/>
    </row>
    <row r="312" spans="3:27" x14ac:dyDescent="0.25">
      <c r="C312" s="236"/>
      <c r="D312" s="17"/>
      <c r="E312" s="16"/>
      <c r="F312" s="17"/>
      <c r="G312" s="17"/>
      <c r="H312" s="18"/>
      <c r="I312" s="17"/>
      <c r="J312" s="17"/>
      <c r="K312" s="17"/>
      <c r="L312" s="16"/>
      <c r="M312" s="244"/>
      <c r="N312" s="19"/>
      <c r="O312" s="19"/>
      <c r="P312" s="19"/>
      <c r="Q312" s="16"/>
      <c r="R312" s="21"/>
      <c r="S312" s="16"/>
      <c r="V312" s="13"/>
      <c r="W312" s="148"/>
      <c r="X312" s="286"/>
      <c r="Y312" s="148"/>
      <c r="Z312" s="288"/>
      <c r="AA312" s="287"/>
    </row>
    <row r="313" spans="3:27" x14ac:dyDescent="0.25">
      <c r="C313" s="384"/>
      <c r="D313" s="98"/>
      <c r="E313" s="97"/>
      <c r="F313" s="98"/>
      <c r="G313" s="98"/>
      <c r="H313" s="99"/>
      <c r="I313" s="98"/>
      <c r="J313" s="98"/>
      <c r="K313" s="98"/>
      <c r="L313" s="97"/>
      <c r="M313" s="278"/>
      <c r="N313" s="100"/>
      <c r="O313" s="100"/>
      <c r="P313" s="100"/>
      <c r="Q313" s="97"/>
      <c r="R313" s="73"/>
      <c r="S313" s="16"/>
      <c r="T313" s="16"/>
      <c r="U313" s="16"/>
      <c r="V313" s="13"/>
      <c r="W313" s="148"/>
      <c r="X313" s="286"/>
      <c r="Y313" s="148"/>
      <c r="Z313" s="288"/>
      <c r="AA313" s="287"/>
    </row>
    <row r="314" spans="3:27" x14ac:dyDescent="0.25">
      <c r="C314" s="236"/>
      <c r="D314" s="17"/>
      <c r="E314" s="16"/>
      <c r="F314" s="17"/>
      <c r="G314" s="17"/>
      <c r="H314" s="18"/>
      <c r="I314" s="17"/>
      <c r="J314" s="17"/>
      <c r="K314" s="17"/>
      <c r="L314" s="16"/>
      <c r="M314" s="244"/>
      <c r="N314" s="19"/>
      <c r="O314" s="19"/>
      <c r="P314" s="19"/>
      <c r="Q314" s="16"/>
      <c r="R314" s="21"/>
      <c r="S314" s="16"/>
      <c r="T314" s="16"/>
      <c r="U314" s="16"/>
      <c r="V314" s="13"/>
      <c r="W314" s="148"/>
      <c r="X314" s="286"/>
      <c r="Y314" s="148"/>
      <c r="Z314" s="288"/>
      <c r="AA314" s="287"/>
    </row>
    <row r="315" spans="3:27" x14ac:dyDescent="0.25">
      <c r="C315" s="237"/>
      <c r="D315" s="139"/>
      <c r="E315" s="138"/>
      <c r="F315" s="139"/>
      <c r="G315" s="139"/>
      <c r="H315" s="140"/>
      <c r="I315" s="139"/>
      <c r="J315" s="139"/>
      <c r="K315" s="139"/>
      <c r="L315" s="138"/>
      <c r="M315" s="256"/>
      <c r="N315" s="141"/>
      <c r="O315" s="141"/>
      <c r="P315" s="141"/>
      <c r="Q315" s="116"/>
      <c r="R315" s="73"/>
      <c r="S315" s="43"/>
      <c r="T315" s="43"/>
      <c r="U315" s="43"/>
      <c r="V315" s="13"/>
      <c r="W315" s="148"/>
      <c r="X315" s="286"/>
      <c r="Y315" s="148"/>
      <c r="Z315" s="288"/>
      <c r="AA315" s="287"/>
    </row>
    <row r="316" spans="3:27" x14ac:dyDescent="0.25">
      <c r="C316" s="236"/>
      <c r="D316" s="17"/>
      <c r="E316" s="16"/>
      <c r="F316" s="17"/>
      <c r="G316" s="17"/>
      <c r="H316" s="18"/>
      <c r="I316" s="17"/>
      <c r="J316" s="17"/>
      <c r="K316" s="17"/>
      <c r="L316" s="16"/>
      <c r="M316" s="244"/>
      <c r="N316" s="19"/>
      <c r="O316" s="19"/>
      <c r="P316" s="19"/>
      <c r="Q316" s="16"/>
      <c r="R316" s="21"/>
      <c r="S316" s="16"/>
      <c r="V316" s="13"/>
      <c r="W316" s="148"/>
      <c r="X316" s="286"/>
      <c r="Y316" s="148"/>
      <c r="Z316" s="288"/>
      <c r="AA316" s="287"/>
    </row>
    <row r="317" spans="3:27" x14ac:dyDescent="0.25">
      <c r="C317" s="369"/>
      <c r="D317" s="3"/>
      <c r="E317" s="2"/>
      <c r="F317" s="3"/>
      <c r="G317" s="3"/>
      <c r="H317" s="4"/>
      <c r="I317" s="3"/>
      <c r="J317" s="3"/>
      <c r="K317" s="3"/>
      <c r="L317" s="2"/>
      <c r="M317" s="259"/>
      <c r="N317" s="5"/>
      <c r="O317" s="5"/>
      <c r="P317" s="5"/>
      <c r="Q317" s="2"/>
      <c r="R317" s="6"/>
      <c r="S317" s="7"/>
      <c r="T317" s="7"/>
      <c r="U317" s="7"/>
      <c r="V317" s="13"/>
      <c r="W317" s="148"/>
      <c r="X317" s="286"/>
      <c r="Y317" s="148"/>
      <c r="Z317" s="288"/>
      <c r="AA317" s="287"/>
    </row>
    <row r="318" spans="3:27" x14ac:dyDescent="0.25">
      <c r="C318" s="236"/>
      <c r="D318" s="17"/>
      <c r="E318" s="16"/>
      <c r="F318" s="17"/>
      <c r="G318" s="17"/>
      <c r="H318" s="18"/>
      <c r="I318" s="17"/>
      <c r="J318" s="17"/>
      <c r="K318" s="17"/>
      <c r="L318" s="16"/>
      <c r="M318" s="244"/>
      <c r="N318" s="19"/>
      <c r="O318" s="19"/>
      <c r="P318" s="19"/>
      <c r="Q318" s="16"/>
      <c r="R318" s="21"/>
      <c r="S318" s="16"/>
      <c r="V318" s="13"/>
      <c r="W318" s="148"/>
      <c r="X318" s="286"/>
      <c r="Y318" s="148"/>
      <c r="Z318" s="288"/>
      <c r="AA318" s="287"/>
    </row>
    <row r="319" spans="3:27" x14ac:dyDescent="0.25">
      <c r="C319" s="369"/>
      <c r="D319" s="3"/>
      <c r="E319" s="2"/>
      <c r="F319" s="3"/>
      <c r="G319" s="3"/>
      <c r="H319" s="4"/>
      <c r="I319" s="3"/>
      <c r="J319" s="3"/>
      <c r="K319" s="3"/>
      <c r="L319" s="2"/>
      <c r="M319" s="259"/>
      <c r="N319" s="5"/>
      <c r="O319" s="5"/>
      <c r="P319" s="5"/>
      <c r="Q319" s="2"/>
      <c r="R319" s="6"/>
      <c r="S319" s="7"/>
      <c r="T319" s="7"/>
      <c r="U319" s="7"/>
      <c r="V319" s="13"/>
      <c r="W319" s="148"/>
      <c r="X319" s="286"/>
      <c r="Y319" s="148"/>
      <c r="Z319" s="288"/>
      <c r="AA319" s="287"/>
    </row>
    <row r="320" spans="3:27" x14ac:dyDescent="0.25">
      <c r="C320" s="235"/>
      <c r="D320" s="102"/>
      <c r="E320" s="101"/>
      <c r="F320" s="102"/>
      <c r="G320" s="102"/>
      <c r="H320" s="103"/>
      <c r="I320" s="102"/>
      <c r="J320" s="102"/>
      <c r="K320" s="102"/>
      <c r="L320" s="101"/>
      <c r="M320" s="264"/>
      <c r="N320" s="104"/>
      <c r="O320" s="104"/>
      <c r="P320" s="104"/>
      <c r="Q320" s="101"/>
      <c r="R320" s="21"/>
      <c r="S320" s="39"/>
      <c r="V320" s="13"/>
      <c r="W320" s="148"/>
      <c r="X320" s="286"/>
      <c r="Y320" s="148"/>
      <c r="Z320" s="288"/>
      <c r="AA320" s="287"/>
    </row>
    <row r="321" spans="3:27" x14ac:dyDescent="0.25">
      <c r="C321" s="236"/>
      <c r="D321" s="17"/>
      <c r="E321" s="16"/>
      <c r="F321" s="17"/>
      <c r="G321" s="17"/>
      <c r="H321" s="18"/>
      <c r="I321" s="17"/>
      <c r="J321" s="17"/>
      <c r="K321" s="17"/>
      <c r="L321" s="16"/>
      <c r="M321" s="244"/>
      <c r="N321" s="19"/>
      <c r="O321" s="19"/>
      <c r="P321" s="19"/>
      <c r="Q321" s="16"/>
      <c r="R321" s="20"/>
      <c r="S321" s="27"/>
      <c r="T321" s="27"/>
      <c r="U321" s="27"/>
      <c r="V321" s="13"/>
      <c r="W321" s="148"/>
      <c r="X321" s="286"/>
      <c r="Y321" s="148"/>
      <c r="Z321" s="288"/>
      <c r="AA321" s="287"/>
    </row>
    <row r="322" spans="3:27" x14ac:dyDescent="0.25">
      <c r="C322" s="238"/>
      <c r="D322" s="80"/>
      <c r="E322" s="79"/>
      <c r="F322" s="80"/>
      <c r="G322" s="80"/>
      <c r="H322" s="81"/>
      <c r="I322" s="80"/>
      <c r="J322" s="80"/>
      <c r="K322" s="80"/>
      <c r="L322" s="58"/>
      <c r="M322" s="268"/>
      <c r="N322" s="115"/>
      <c r="O322" s="115"/>
      <c r="P322" s="115"/>
      <c r="Q322" s="79"/>
      <c r="R322" s="21"/>
      <c r="S322" s="43"/>
      <c r="V322" s="13"/>
      <c r="W322" s="148"/>
      <c r="X322" s="286"/>
      <c r="Y322" s="148"/>
      <c r="Z322" s="288"/>
      <c r="AA322" s="287"/>
    </row>
    <row r="323" spans="3:27" x14ac:dyDescent="0.25">
      <c r="C323" s="369"/>
      <c r="D323" s="3"/>
      <c r="E323" s="2"/>
      <c r="F323" s="3"/>
      <c r="G323" s="3"/>
      <c r="H323" s="4"/>
      <c r="I323" s="3"/>
      <c r="J323" s="3"/>
      <c r="K323" s="3"/>
      <c r="L323" s="2"/>
      <c r="M323" s="259"/>
      <c r="N323" s="5"/>
      <c r="O323" s="5"/>
      <c r="P323" s="5"/>
      <c r="Q323" s="2"/>
      <c r="R323" s="6"/>
      <c r="S323" s="7"/>
      <c r="T323" s="7"/>
      <c r="U323" s="7"/>
      <c r="V323" s="13"/>
      <c r="W323" s="148"/>
      <c r="X323" s="286"/>
      <c r="Y323" s="148"/>
      <c r="Z323" s="288"/>
      <c r="AA323" s="287"/>
    </row>
    <row r="324" spans="3:27" x14ac:dyDescent="0.25">
      <c r="C324" s="241"/>
      <c r="D324" s="163"/>
      <c r="E324" s="164"/>
      <c r="F324" s="163"/>
      <c r="G324" s="163"/>
      <c r="H324" s="165"/>
      <c r="I324" s="163"/>
      <c r="J324" s="163"/>
      <c r="K324" s="163"/>
      <c r="L324" s="164"/>
      <c r="M324" s="253"/>
      <c r="N324" s="174"/>
      <c r="O324" s="174"/>
      <c r="P324" s="174"/>
      <c r="Q324" s="164"/>
      <c r="R324" s="73"/>
      <c r="S324" s="43"/>
      <c r="T324" s="43"/>
      <c r="U324" s="43"/>
      <c r="V324" s="13"/>
      <c r="W324" s="148"/>
      <c r="X324" s="286"/>
      <c r="Y324" s="148"/>
      <c r="Z324" s="288"/>
      <c r="AA324" s="287"/>
    </row>
    <row r="325" spans="3:27" x14ac:dyDescent="0.25">
      <c r="C325" s="369"/>
      <c r="D325" s="3"/>
      <c r="E325" s="2"/>
      <c r="F325" s="3"/>
      <c r="G325" s="3"/>
      <c r="H325" s="4"/>
      <c r="I325" s="3"/>
      <c r="J325" s="3"/>
      <c r="K325" s="3"/>
      <c r="L325" s="2"/>
      <c r="M325" s="259"/>
      <c r="N325" s="5"/>
      <c r="O325" s="5"/>
      <c r="P325" s="5"/>
      <c r="Q325" s="2"/>
      <c r="R325" s="6"/>
      <c r="S325" s="2"/>
      <c r="T325" s="7"/>
      <c r="U325" s="7"/>
      <c r="V325" s="13"/>
      <c r="W325" s="148"/>
      <c r="X325" s="286"/>
      <c r="Y325" s="148"/>
      <c r="Z325" s="288"/>
      <c r="AA325" s="287"/>
    </row>
    <row r="326" spans="3:27" x14ac:dyDescent="0.25">
      <c r="C326" s="235"/>
      <c r="D326" s="102"/>
      <c r="E326" s="101"/>
      <c r="F326" s="102"/>
      <c r="G326" s="102"/>
      <c r="H326" s="103"/>
      <c r="I326" s="102"/>
      <c r="J326" s="102"/>
      <c r="K326" s="102"/>
      <c r="L326" s="131"/>
      <c r="M326" s="264"/>
      <c r="N326" s="120"/>
      <c r="O326" s="120"/>
      <c r="P326" s="120"/>
      <c r="Q326" s="101"/>
      <c r="R326" s="73"/>
      <c r="S326" s="137"/>
      <c r="T326" s="101"/>
      <c r="U326" s="16"/>
      <c r="V326" s="13"/>
      <c r="W326" s="148"/>
      <c r="X326" s="286"/>
      <c r="Y326" s="148"/>
      <c r="Z326" s="288"/>
      <c r="AA326" s="287"/>
    </row>
    <row r="327" spans="3:27" x14ac:dyDescent="0.25">
      <c r="C327" s="370"/>
      <c r="D327" s="184"/>
      <c r="E327" s="183"/>
      <c r="F327" s="184"/>
      <c r="G327" s="184"/>
      <c r="H327" s="185"/>
      <c r="I327" s="184"/>
      <c r="J327" s="184"/>
      <c r="K327" s="184"/>
      <c r="L327" s="183"/>
      <c r="M327" s="252"/>
      <c r="N327" s="186"/>
      <c r="O327" s="186"/>
      <c r="P327" s="186"/>
      <c r="Q327" s="183"/>
      <c r="R327" s="73"/>
      <c r="S327" s="43"/>
      <c r="T327" s="43"/>
      <c r="U327" s="43"/>
      <c r="V327" s="13"/>
      <c r="W327" s="148"/>
      <c r="X327" s="286"/>
      <c r="Y327" s="148"/>
      <c r="Z327" s="288"/>
      <c r="AA327" s="287"/>
    </row>
    <row r="328" spans="3:27" x14ac:dyDescent="0.25">
      <c r="C328" s="237"/>
      <c r="D328" s="139"/>
      <c r="E328" s="138"/>
      <c r="F328" s="139"/>
      <c r="G328" s="139"/>
      <c r="H328" s="140"/>
      <c r="I328" s="139"/>
      <c r="J328" s="139"/>
      <c r="K328" s="139"/>
      <c r="L328" s="131"/>
      <c r="M328" s="256"/>
      <c r="N328" s="145"/>
      <c r="O328" s="145"/>
      <c r="P328" s="145"/>
      <c r="Q328" s="116"/>
      <c r="R328" s="73"/>
      <c r="S328" s="43"/>
      <c r="T328" s="43"/>
      <c r="U328" s="43"/>
      <c r="V328" s="13"/>
      <c r="W328" s="148"/>
      <c r="X328" s="286"/>
      <c r="Y328" s="148"/>
      <c r="Z328" s="288"/>
      <c r="AA328" s="287"/>
    </row>
    <row r="329" spans="3:27" x14ac:dyDescent="0.25">
      <c r="C329" s="239"/>
      <c r="D329" s="155"/>
      <c r="E329" s="156"/>
      <c r="F329" s="155"/>
      <c r="G329" s="155"/>
      <c r="H329" s="157"/>
      <c r="I329" s="155"/>
      <c r="J329" s="155"/>
      <c r="K329" s="155"/>
      <c r="L329" s="138"/>
      <c r="M329" s="267"/>
      <c r="N329" s="180"/>
      <c r="O329" s="180"/>
      <c r="P329" s="180"/>
      <c r="Q329" s="156"/>
      <c r="R329" s="73"/>
      <c r="S329" s="43"/>
      <c r="T329" s="43"/>
      <c r="U329" s="43"/>
      <c r="V329" s="13"/>
      <c r="W329" s="148"/>
      <c r="X329" s="286"/>
      <c r="Y329" s="148"/>
      <c r="Z329" s="288"/>
      <c r="AA329" s="287"/>
    </row>
    <row r="330" spans="3:27" x14ac:dyDescent="0.25">
      <c r="C330" s="373"/>
      <c r="D330" s="44"/>
      <c r="E330" s="43"/>
      <c r="F330" s="44"/>
      <c r="G330" s="44"/>
      <c r="H330" s="45"/>
      <c r="I330" s="44"/>
      <c r="J330" s="44"/>
      <c r="K330" s="44"/>
      <c r="L330" s="43"/>
      <c r="M330" s="257"/>
      <c r="N330" s="46"/>
      <c r="O330" s="46"/>
      <c r="P330" s="46"/>
      <c r="Q330" s="43"/>
      <c r="R330" s="21"/>
      <c r="S330" s="43"/>
      <c r="V330" s="13"/>
      <c r="W330" s="148"/>
      <c r="X330" s="286"/>
      <c r="Y330" s="148"/>
      <c r="Z330" s="288"/>
      <c r="AA330" s="287"/>
    </row>
    <row r="331" spans="3:27" x14ac:dyDescent="0.25">
      <c r="C331" s="380"/>
      <c r="D331" s="36"/>
      <c r="E331" s="35"/>
      <c r="F331" s="36"/>
      <c r="G331" s="36"/>
      <c r="H331" s="37"/>
      <c r="I331" s="36"/>
      <c r="J331" s="36"/>
      <c r="K331" s="36"/>
      <c r="L331" s="35"/>
      <c r="M331" s="262"/>
      <c r="N331" s="38"/>
      <c r="O331" s="38"/>
      <c r="P331" s="38"/>
      <c r="Q331" s="35"/>
      <c r="R331" s="21"/>
      <c r="S331" s="35"/>
      <c r="T331" s="35"/>
      <c r="U331" s="35"/>
      <c r="V331" s="13"/>
      <c r="W331" s="148"/>
      <c r="X331" s="286"/>
      <c r="Y331" s="148"/>
      <c r="Z331" s="288"/>
      <c r="AA331" s="287"/>
    </row>
    <row r="332" spans="3:27" x14ac:dyDescent="0.25">
      <c r="C332" s="237"/>
      <c r="D332" s="139"/>
      <c r="E332" s="138"/>
      <c r="F332" s="139"/>
      <c r="G332" s="139"/>
      <c r="H332" s="140"/>
      <c r="I332" s="139"/>
      <c r="J332" s="139"/>
      <c r="K332" s="139"/>
      <c r="L332" s="138"/>
      <c r="M332" s="256"/>
      <c r="N332" s="141"/>
      <c r="O332" s="141"/>
      <c r="P332" s="141"/>
      <c r="Q332" s="116"/>
      <c r="R332" s="73"/>
      <c r="S332" s="43"/>
      <c r="T332" s="43"/>
      <c r="U332" s="43"/>
      <c r="V332" s="13"/>
      <c r="W332" s="148"/>
      <c r="X332" s="286"/>
      <c r="Y332" s="148"/>
      <c r="Z332" s="288"/>
      <c r="AA332" s="287"/>
    </row>
    <row r="333" spans="3:27" x14ac:dyDescent="0.25">
      <c r="C333" s="236"/>
      <c r="D333" s="17"/>
      <c r="E333" s="16"/>
      <c r="F333" s="17"/>
      <c r="G333" s="17"/>
      <c r="H333" s="18"/>
      <c r="I333" s="17"/>
      <c r="J333" s="17"/>
      <c r="K333" s="17"/>
      <c r="L333" s="16"/>
      <c r="M333" s="244"/>
      <c r="N333" s="19"/>
      <c r="O333" s="19"/>
      <c r="P333" s="19"/>
      <c r="Q333" s="16"/>
      <c r="R333" s="20"/>
      <c r="S333" s="16"/>
      <c r="V333" s="13"/>
      <c r="W333" s="148"/>
      <c r="X333" s="286"/>
      <c r="Y333" s="148"/>
      <c r="Z333" s="288"/>
      <c r="AA333" s="287"/>
    </row>
    <row r="334" spans="3:27" x14ac:dyDescent="0.25">
      <c r="C334" s="382"/>
      <c r="D334" s="75"/>
      <c r="E334" s="74"/>
      <c r="F334" s="75"/>
      <c r="G334" s="75"/>
      <c r="H334" s="76"/>
      <c r="I334" s="75"/>
      <c r="J334" s="75"/>
      <c r="K334" s="75"/>
      <c r="L334" s="54"/>
      <c r="M334" s="272"/>
      <c r="N334" s="77"/>
      <c r="O334" s="77"/>
      <c r="P334" s="77"/>
      <c r="Q334" s="74"/>
      <c r="R334" s="73"/>
      <c r="S334" s="51"/>
      <c r="T334" s="51"/>
      <c r="U334" s="51"/>
      <c r="V334" s="13"/>
      <c r="W334" s="148"/>
      <c r="X334" s="286"/>
      <c r="Y334" s="148"/>
      <c r="Z334" s="288"/>
      <c r="AA334" s="287"/>
    </row>
    <row r="335" spans="3:27" x14ac:dyDescent="0.25">
      <c r="C335" s="235"/>
      <c r="D335" s="102"/>
      <c r="E335" s="101"/>
      <c r="F335" s="102"/>
      <c r="G335" s="102"/>
      <c r="H335" s="103"/>
      <c r="I335" s="102"/>
      <c r="J335" s="102"/>
      <c r="K335" s="102"/>
      <c r="L335" s="131"/>
      <c r="M335" s="264"/>
      <c r="N335" s="120"/>
      <c r="O335" s="120"/>
      <c r="P335" s="120"/>
      <c r="Q335" s="101"/>
      <c r="R335" s="73"/>
      <c r="S335" s="43"/>
      <c r="T335" s="43"/>
      <c r="U335" s="43"/>
      <c r="V335" s="13"/>
      <c r="W335" s="148"/>
      <c r="X335" s="286"/>
      <c r="Y335" s="148"/>
      <c r="Z335" s="288"/>
      <c r="AA335" s="287"/>
    </row>
    <row r="336" spans="3:27" x14ac:dyDescent="0.25">
      <c r="C336" s="236"/>
      <c r="D336" s="17"/>
      <c r="E336" s="16"/>
      <c r="F336" s="17"/>
      <c r="G336" s="17"/>
      <c r="H336" s="18"/>
      <c r="I336" s="17"/>
      <c r="J336" s="17"/>
      <c r="K336" s="17"/>
      <c r="L336" s="16"/>
      <c r="M336" s="244"/>
      <c r="N336" s="19"/>
      <c r="O336" s="19"/>
      <c r="P336" s="19"/>
      <c r="Q336" s="16"/>
      <c r="R336" s="21"/>
      <c r="S336" s="16"/>
      <c r="V336" s="13"/>
      <c r="W336" s="148"/>
      <c r="X336" s="286"/>
      <c r="Y336" s="148"/>
      <c r="Z336" s="288"/>
      <c r="AA336" s="287"/>
    </row>
    <row r="337" spans="3:27" x14ac:dyDescent="0.25">
      <c r="C337" s="232"/>
      <c r="D337" s="132"/>
      <c r="E337" s="131"/>
      <c r="F337" s="132"/>
      <c r="G337" s="132"/>
      <c r="H337" s="133"/>
      <c r="I337" s="132"/>
      <c r="J337" s="132"/>
      <c r="K337" s="132"/>
      <c r="L337" s="131"/>
      <c r="M337" s="255"/>
      <c r="N337" s="142"/>
      <c r="O337" s="142"/>
      <c r="P337" s="142"/>
      <c r="Q337" s="131"/>
      <c r="R337" s="73"/>
      <c r="S337" s="43"/>
      <c r="T337" s="101"/>
      <c r="U337" s="16"/>
      <c r="V337" s="13"/>
      <c r="W337" s="148"/>
      <c r="X337" s="286"/>
      <c r="Y337" s="148"/>
      <c r="Z337" s="288"/>
      <c r="AA337" s="287"/>
    </row>
    <row r="338" spans="3:27" x14ac:dyDescent="0.25">
      <c r="C338" s="236"/>
      <c r="D338" s="17"/>
      <c r="E338" s="16"/>
      <c r="F338" s="17"/>
      <c r="G338" s="17"/>
      <c r="H338" s="18"/>
      <c r="I338" s="17"/>
      <c r="J338" s="17"/>
      <c r="K338" s="17"/>
      <c r="L338" s="16"/>
      <c r="M338" s="244"/>
      <c r="N338" s="19"/>
      <c r="O338" s="19"/>
      <c r="P338" s="19"/>
      <c r="Q338" s="16"/>
      <c r="R338" s="20"/>
      <c r="S338" s="16"/>
      <c r="V338" s="13"/>
      <c r="W338" s="148"/>
      <c r="X338" s="286"/>
      <c r="Y338" s="148"/>
      <c r="Z338" s="288"/>
      <c r="AA338" s="287"/>
    </row>
    <row r="339" spans="3:27" x14ac:dyDescent="0.25">
      <c r="C339" s="236"/>
      <c r="D339" s="17"/>
      <c r="E339" s="16"/>
      <c r="F339" s="17"/>
      <c r="G339" s="17"/>
      <c r="H339" s="18"/>
      <c r="I339" s="17"/>
      <c r="J339" s="17"/>
      <c r="K339" s="17"/>
      <c r="L339" s="16"/>
      <c r="M339" s="244"/>
      <c r="N339" s="19"/>
      <c r="O339" s="19"/>
      <c r="P339" s="19"/>
      <c r="Q339" s="16"/>
      <c r="R339" s="20"/>
      <c r="S339" s="16"/>
      <c r="V339" s="13"/>
      <c r="W339" s="148"/>
      <c r="X339" s="286"/>
      <c r="Y339" s="148"/>
      <c r="Z339" s="288"/>
      <c r="AA339" s="287"/>
    </row>
    <row r="340" spans="3:27" x14ac:dyDescent="0.25">
      <c r="C340" s="383"/>
      <c r="D340" s="205"/>
      <c r="E340" s="204"/>
      <c r="F340" s="205"/>
      <c r="G340" s="205"/>
      <c r="H340" s="206"/>
      <c r="I340" s="205"/>
      <c r="J340" s="205"/>
      <c r="K340" s="205"/>
      <c r="L340" s="204"/>
      <c r="M340" s="254"/>
      <c r="N340" s="207"/>
      <c r="O340" s="207"/>
      <c r="P340" s="207"/>
      <c r="Q340" s="204"/>
      <c r="R340" s="73"/>
      <c r="S340" s="147"/>
      <c r="T340" s="101"/>
      <c r="U340" s="16"/>
      <c r="V340" s="13"/>
      <c r="W340" s="148"/>
      <c r="X340" s="286"/>
      <c r="Y340" s="148"/>
      <c r="Z340" s="288"/>
      <c r="AA340" s="287"/>
    </row>
    <row r="341" spans="3:27" x14ac:dyDescent="0.25">
      <c r="C341" s="378"/>
      <c r="D341" s="33"/>
      <c r="E341" s="32"/>
      <c r="F341" s="33"/>
      <c r="G341" s="33"/>
      <c r="H341" s="34"/>
      <c r="I341" s="33"/>
      <c r="J341" s="33"/>
      <c r="K341" s="33"/>
      <c r="L341" s="54"/>
      <c r="M341" s="260"/>
      <c r="N341" s="57"/>
      <c r="O341" s="57"/>
      <c r="P341" s="57"/>
      <c r="Q341" s="32"/>
      <c r="R341" s="73"/>
      <c r="S341" s="51"/>
      <c r="T341" s="51"/>
      <c r="U341" s="51"/>
      <c r="V341" s="13"/>
      <c r="W341" s="148"/>
      <c r="X341" s="286"/>
      <c r="Y341" s="148"/>
      <c r="Z341" s="288"/>
      <c r="AA341" s="287"/>
    </row>
    <row r="342" spans="3:27" x14ac:dyDescent="0.25">
      <c r="C342" s="380"/>
      <c r="D342" s="36"/>
      <c r="E342" s="35"/>
      <c r="F342" s="36"/>
      <c r="G342" s="36"/>
      <c r="H342" s="37"/>
      <c r="I342" s="36"/>
      <c r="J342" s="36"/>
      <c r="K342" s="36"/>
      <c r="L342" s="35"/>
      <c r="M342" s="262"/>
      <c r="N342" s="38"/>
      <c r="O342" s="38"/>
      <c r="P342" s="38"/>
      <c r="Q342" s="35"/>
      <c r="R342" s="21"/>
      <c r="S342" s="35"/>
      <c r="T342" s="35"/>
      <c r="U342" s="35"/>
      <c r="V342" s="13"/>
      <c r="W342" s="148"/>
      <c r="X342" s="286"/>
      <c r="Y342" s="148"/>
      <c r="Z342" s="288"/>
      <c r="AA342" s="287"/>
    </row>
    <row r="343" spans="3:27" x14ac:dyDescent="0.25">
      <c r="C343" s="378"/>
      <c r="D343" s="33"/>
      <c r="E343" s="32"/>
      <c r="F343" s="33"/>
      <c r="G343" s="33"/>
      <c r="H343" s="34"/>
      <c r="I343" s="33"/>
      <c r="J343" s="33"/>
      <c r="K343" s="33"/>
      <c r="L343" s="32"/>
      <c r="M343" s="260"/>
      <c r="N343" s="31"/>
      <c r="O343" s="31"/>
      <c r="P343" s="31"/>
      <c r="Q343" s="32"/>
      <c r="R343" s="21"/>
      <c r="S343" s="16"/>
      <c r="T343" s="16"/>
      <c r="U343" s="16"/>
      <c r="V343" s="13"/>
      <c r="W343" s="148"/>
      <c r="X343" s="286"/>
      <c r="Y343" s="148"/>
      <c r="Z343" s="288"/>
      <c r="AA343" s="287"/>
    </row>
    <row r="344" spans="3:27" x14ac:dyDescent="0.25">
      <c r="C344" s="380"/>
      <c r="D344" s="36"/>
      <c r="E344" s="35"/>
      <c r="F344" s="36"/>
      <c r="G344" s="36"/>
      <c r="H344" s="37"/>
      <c r="I344" s="36"/>
      <c r="J344" s="36"/>
      <c r="K344" s="36"/>
      <c r="L344" s="35"/>
      <c r="M344" s="262"/>
      <c r="N344" s="38"/>
      <c r="O344" s="38"/>
      <c r="P344" s="38"/>
      <c r="Q344" s="35"/>
      <c r="R344" s="21"/>
      <c r="S344" s="32"/>
      <c r="T344" s="32"/>
      <c r="U344" s="32"/>
      <c r="V344" s="13"/>
      <c r="W344" s="148"/>
      <c r="X344" s="286"/>
      <c r="Y344" s="148"/>
      <c r="Z344" s="288"/>
      <c r="AA344" s="287"/>
    </row>
    <row r="345" spans="3:27" x14ac:dyDescent="0.25">
      <c r="C345" s="369"/>
      <c r="D345" s="3"/>
      <c r="E345" s="2"/>
      <c r="F345" s="3"/>
      <c r="G345" s="3"/>
      <c r="H345" s="4"/>
      <c r="I345" s="3"/>
      <c r="J345" s="3"/>
      <c r="K345" s="3"/>
      <c r="L345" s="2"/>
      <c r="M345" s="259"/>
      <c r="N345" s="5"/>
      <c r="O345" s="5"/>
      <c r="P345" s="5"/>
      <c r="Q345" s="2"/>
      <c r="R345" s="6"/>
      <c r="S345" s="2"/>
      <c r="T345" s="7"/>
      <c r="U345" s="7"/>
      <c r="V345" s="13"/>
      <c r="W345" s="148"/>
      <c r="X345" s="286"/>
      <c r="Y345" s="148"/>
      <c r="Z345" s="288"/>
      <c r="AA345" s="287"/>
    </row>
    <row r="346" spans="3:27" x14ac:dyDescent="0.25">
      <c r="C346" s="236"/>
      <c r="D346" s="17"/>
      <c r="E346" s="16"/>
      <c r="F346" s="17"/>
      <c r="G346" s="17"/>
      <c r="H346" s="18"/>
      <c r="I346" s="17"/>
      <c r="J346" s="17"/>
      <c r="K346" s="17"/>
      <c r="L346" s="16"/>
      <c r="M346" s="244"/>
      <c r="N346" s="19"/>
      <c r="O346" s="19"/>
      <c r="P346" s="19"/>
      <c r="Q346" s="16"/>
      <c r="R346" s="24"/>
      <c r="S346" s="16"/>
      <c r="V346" s="13"/>
      <c r="W346" s="148"/>
      <c r="X346" s="286"/>
      <c r="Y346" s="148"/>
      <c r="Z346" s="288"/>
      <c r="AA346" s="287"/>
    </row>
    <row r="347" spans="3:27" x14ac:dyDescent="0.25">
      <c r="C347" s="373"/>
      <c r="D347" s="44"/>
      <c r="E347" s="43"/>
      <c r="F347" s="44"/>
      <c r="G347" s="44"/>
      <c r="H347" s="45"/>
      <c r="I347" s="44"/>
      <c r="J347" s="44"/>
      <c r="K347" s="44"/>
      <c r="L347" s="43"/>
      <c r="M347" s="257"/>
      <c r="N347" s="46"/>
      <c r="O347" s="46"/>
      <c r="P347" s="46"/>
      <c r="Q347" s="43"/>
      <c r="R347" s="21"/>
      <c r="V347" s="13"/>
      <c r="W347" s="148"/>
      <c r="X347" s="286"/>
      <c r="Y347" s="148"/>
      <c r="Z347" s="288"/>
      <c r="AA347" s="287"/>
    </row>
    <row r="348" spans="3:27" x14ac:dyDescent="0.25">
      <c r="C348" s="240"/>
      <c r="D348" s="159"/>
      <c r="E348" s="160"/>
      <c r="F348" s="159"/>
      <c r="G348" s="159"/>
      <c r="H348" s="161"/>
      <c r="I348" s="159"/>
      <c r="J348" s="159"/>
      <c r="K348" s="159"/>
      <c r="L348" s="156"/>
      <c r="M348" s="275"/>
      <c r="N348" s="181"/>
      <c r="O348" s="181"/>
      <c r="P348" s="181"/>
      <c r="Q348" s="160"/>
      <c r="R348" s="73"/>
      <c r="S348" s="43"/>
      <c r="T348" s="43"/>
      <c r="U348" s="43"/>
      <c r="V348" s="13"/>
      <c r="W348" s="148"/>
      <c r="X348" s="286"/>
      <c r="Y348" s="148"/>
      <c r="Z348" s="288"/>
      <c r="AA348" s="287"/>
    </row>
    <row r="349" spans="3:27" x14ac:dyDescent="0.25">
      <c r="C349" s="369"/>
      <c r="D349" s="3"/>
      <c r="E349" s="2"/>
      <c r="F349" s="3"/>
      <c r="G349" s="3"/>
      <c r="H349" s="4"/>
      <c r="I349" s="3"/>
      <c r="J349" s="3"/>
      <c r="K349" s="3"/>
      <c r="L349" s="2"/>
      <c r="M349" s="259"/>
      <c r="N349" s="5"/>
      <c r="O349" s="5"/>
      <c r="P349" s="5"/>
      <c r="Q349" s="2"/>
      <c r="R349" s="6"/>
      <c r="S349" s="7"/>
      <c r="T349" s="7"/>
      <c r="U349" s="7"/>
      <c r="V349" s="13"/>
      <c r="W349" s="148"/>
      <c r="X349" s="286"/>
      <c r="Y349" s="148"/>
      <c r="Z349" s="288"/>
      <c r="AA349" s="287"/>
    </row>
    <row r="350" spans="3:27" x14ac:dyDescent="0.25">
      <c r="C350" s="374"/>
      <c r="D350" s="188"/>
      <c r="E350" s="187"/>
      <c r="F350" s="188"/>
      <c r="G350" s="188"/>
      <c r="H350" s="189"/>
      <c r="I350" s="188"/>
      <c r="J350" s="188"/>
      <c r="K350" s="188"/>
      <c r="L350" s="187"/>
      <c r="M350" s="276"/>
      <c r="N350" s="190"/>
      <c r="O350" s="190"/>
      <c r="P350" s="190"/>
      <c r="Q350" s="187"/>
      <c r="R350" s="73"/>
      <c r="S350" s="43"/>
      <c r="T350" s="43"/>
      <c r="U350" s="43"/>
      <c r="V350" s="13"/>
      <c r="W350" s="148"/>
      <c r="X350" s="286"/>
      <c r="Y350" s="148"/>
      <c r="Z350" s="288"/>
      <c r="AA350" s="287"/>
    </row>
    <row r="351" spans="3:27" x14ac:dyDescent="0.25">
      <c r="C351" s="378"/>
      <c r="D351" s="33"/>
      <c r="E351" s="32"/>
      <c r="F351" s="33"/>
      <c r="G351" s="33"/>
      <c r="H351" s="34"/>
      <c r="I351" s="33"/>
      <c r="J351" s="33"/>
      <c r="K351" s="33"/>
      <c r="L351" s="54"/>
      <c r="M351" s="260"/>
      <c r="N351" s="57"/>
      <c r="O351" s="57"/>
      <c r="P351" s="57"/>
      <c r="Q351" s="32"/>
      <c r="R351" s="73"/>
      <c r="S351" s="51"/>
      <c r="T351" s="51"/>
      <c r="U351" s="51"/>
      <c r="V351" s="13"/>
      <c r="W351" s="148"/>
      <c r="X351" s="286"/>
      <c r="Y351" s="148"/>
      <c r="Z351" s="288"/>
      <c r="AA351" s="287"/>
    </row>
    <row r="352" spans="3:27" x14ac:dyDescent="0.25">
      <c r="C352" s="377"/>
      <c r="D352" s="196"/>
      <c r="E352" s="195"/>
      <c r="F352" s="196"/>
      <c r="G352" s="196"/>
      <c r="H352" s="197"/>
      <c r="I352" s="196"/>
      <c r="J352" s="196"/>
      <c r="K352" s="196"/>
      <c r="L352" s="199"/>
      <c r="M352" s="265"/>
      <c r="N352" s="198"/>
      <c r="O352" s="198"/>
      <c r="P352" s="198"/>
      <c r="Q352" s="195"/>
      <c r="R352" s="73"/>
      <c r="S352" s="43"/>
      <c r="T352" s="43"/>
      <c r="U352" s="43"/>
      <c r="V352" s="13"/>
      <c r="W352" s="148"/>
      <c r="X352" s="286"/>
      <c r="Y352" s="148"/>
      <c r="Z352" s="288"/>
      <c r="AA352" s="287"/>
    </row>
    <row r="353" spans="3:27" x14ac:dyDescent="0.25">
      <c r="C353" s="235"/>
      <c r="D353" s="102"/>
      <c r="E353" s="101"/>
      <c r="F353" s="102"/>
      <c r="G353" s="102"/>
      <c r="H353" s="103"/>
      <c r="I353" s="102"/>
      <c r="J353" s="102"/>
      <c r="K353" s="102"/>
      <c r="L353" s="131"/>
      <c r="M353" s="264"/>
      <c r="N353" s="120"/>
      <c r="O353" s="120"/>
      <c r="P353" s="120"/>
      <c r="Q353" s="101"/>
      <c r="R353" s="73"/>
      <c r="S353" s="137"/>
      <c r="T353" s="101"/>
      <c r="U353" s="16"/>
      <c r="V353" s="13"/>
      <c r="W353" s="148"/>
      <c r="X353" s="286"/>
      <c r="Y353" s="148"/>
      <c r="Z353" s="288"/>
      <c r="AA353" s="287"/>
    </row>
    <row r="354" spans="3:27" x14ac:dyDescent="0.25">
      <c r="C354" s="378"/>
      <c r="D354" s="33"/>
      <c r="E354" s="32"/>
      <c r="F354" s="33"/>
      <c r="G354" s="33"/>
      <c r="H354" s="34"/>
      <c r="I354" s="33"/>
      <c r="J354" s="33"/>
      <c r="K354" s="33"/>
      <c r="L354" s="32"/>
      <c r="M354" s="260"/>
      <c r="N354" s="31"/>
      <c r="O354" s="31"/>
      <c r="P354" s="31"/>
      <c r="Q354" s="32"/>
      <c r="R354" s="21"/>
      <c r="S354" s="32"/>
      <c r="T354" s="32"/>
      <c r="U354" s="32"/>
      <c r="V354" s="13"/>
      <c r="W354" s="148"/>
      <c r="X354" s="286"/>
      <c r="Y354" s="148"/>
      <c r="Z354" s="288"/>
      <c r="AA354" s="287"/>
    </row>
    <row r="355" spans="3:27" x14ac:dyDescent="0.25">
      <c r="C355" s="377"/>
      <c r="D355" s="196"/>
      <c r="E355" s="195"/>
      <c r="F355" s="196"/>
      <c r="G355" s="196"/>
      <c r="H355" s="197"/>
      <c r="I355" s="196"/>
      <c r="J355" s="196"/>
      <c r="K355" s="196"/>
      <c r="L355" s="199"/>
      <c r="M355" s="265"/>
      <c r="N355" s="198"/>
      <c r="O355" s="198"/>
      <c r="P355" s="198"/>
      <c r="Q355" s="195"/>
      <c r="R355" s="73"/>
      <c r="S355" s="143"/>
      <c r="T355" s="43"/>
      <c r="U355" s="43"/>
      <c r="V355" s="13"/>
      <c r="W355" s="148"/>
      <c r="X355" s="286"/>
      <c r="Y355" s="148"/>
      <c r="Z355" s="288"/>
      <c r="AA355" s="287"/>
    </row>
    <row r="356" spans="3:27" x14ac:dyDescent="0.25">
      <c r="C356" s="236"/>
      <c r="D356" s="17"/>
      <c r="E356" s="16"/>
      <c r="F356" s="17"/>
      <c r="G356" s="17"/>
      <c r="H356" s="18"/>
      <c r="I356" s="17"/>
      <c r="J356" s="17"/>
      <c r="K356" s="17"/>
      <c r="L356" s="16"/>
      <c r="M356" s="244"/>
      <c r="N356" s="19"/>
      <c r="O356" s="19"/>
      <c r="P356" s="19"/>
      <c r="Q356" s="16"/>
      <c r="R356" s="20"/>
      <c r="S356" s="16"/>
      <c r="V356" s="13"/>
      <c r="W356" s="148"/>
      <c r="X356" s="286"/>
      <c r="Y356" s="148"/>
      <c r="Z356" s="288"/>
      <c r="AA356" s="287"/>
    </row>
    <row r="357" spans="3:27" x14ac:dyDescent="0.25">
      <c r="C357" s="242"/>
      <c r="D357" s="117"/>
      <c r="E357" s="116"/>
      <c r="F357" s="117"/>
      <c r="G357" s="117"/>
      <c r="H357" s="118"/>
      <c r="I357" s="117"/>
      <c r="J357" s="117"/>
      <c r="K357" s="117"/>
      <c r="L357" s="138"/>
      <c r="M357" s="270"/>
      <c r="N357" s="119"/>
      <c r="O357" s="119"/>
      <c r="P357" s="119"/>
      <c r="Q357" s="116"/>
      <c r="R357" s="73"/>
      <c r="S357" s="175"/>
      <c r="T357" s="116"/>
      <c r="U357" s="16"/>
      <c r="V357" s="13"/>
      <c r="W357" s="148"/>
      <c r="X357" s="286"/>
      <c r="Y357" s="148"/>
      <c r="Z357" s="288"/>
      <c r="AA357" s="287"/>
    </row>
    <row r="358" spans="3:27" x14ac:dyDescent="0.25">
      <c r="C358" s="370"/>
      <c r="D358" s="184"/>
      <c r="E358" s="183"/>
      <c r="F358" s="184"/>
      <c r="G358" s="184"/>
      <c r="H358" s="185"/>
      <c r="I358" s="184"/>
      <c r="J358" s="184"/>
      <c r="K358" s="184"/>
      <c r="L358" s="168"/>
      <c r="M358" s="252"/>
      <c r="N358" s="186"/>
      <c r="O358" s="186"/>
      <c r="P358" s="186"/>
      <c r="Q358" s="183"/>
      <c r="R358" s="73"/>
      <c r="S358" s="43"/>
      <c r="T358" s="43"/>
      <c r="U358" s="43"/>
      <c r="V358" s="13"/>
      <c r="W358" s="148"/>
      <c r="X358" s="286"/>
      <c r="Y358" s="148"/>
      <c r="Z358" s="288"/>
      <c r="AA358" s="287"/>
    </row>
    <row r="359" spans="3:27" x14ac:dyDescent="0.25">
      <c r="C359" s="236"/>
      <c r="D359" s="17"/>
      <c r="E359" s="16"/>
      <c r="F359" s="17"/>
      <c r="G359" s="17"/>
      <c r="H359" s="18"/>
      <c r="I359" s="17"/>
      <c r="J359" s="17"/>
      <c r="K359" s="17"/>
      <c r="L359" s="16"/>
      <c r="M359" s="244"/>
      <c r="N359" s="19"/>
      <c r="O359" s="19"/>
      <c r="P359" s="19"/>
      <c r="Q359" s="16"/>
      <c r="R359" s="21"/>
      <c r="S359" s="16"/>
      <c r="V359" s="13"/>
      <c r="W359" s="148"/>
      <c r="X359" s="286"/>
      <c r="Y359" s="148"/>
      <c r="Z359" s="288"/>
      <c r="AA359" s="287"/>
    </row>
    <row r="360" spans="3:27" x14ac:dyDescent="0.25">
      <c r="C360" s="371"/>
      <c r="D360" s="111"/>
      <c r="E360" s="110"/>
      <c r="F360" s="111"/>
      <c r="G360" s="111"/>
      <c r="H360" s="112"/>
      <c r="I360" s="111"/>
      <c r="J360" s="111"/>
      <c r="K360" s="111"/>
      <c r="L360" s="110"/>
      <c r="M360" s="258"/>
      <c r="N360" s="113"/>
      <c r="O360" s="113"/>
      <c r="P360" s="113"/>
      <c r="Q360" s="110"/>
      <c r="R360" s="129"/>
      <c r="S360" s="131"/>
      <c r="T360" s="131"/>
      <c r="U360" s="131"/>
      <c r="V360" s="13"/>
      <c r="W360" s="148"/>
      <c r="X360" s="286"/>
      <c r="Y360" s="148"/>
      <c r="Z360" s="288"/>
      <c r="AA360" s="287"/>
    </row>
    <row r="361" spans="3:27" x14ac:dyDescent="0.25">
      <c r="C361" s="373"/>
      <c r="D361" s="44"/>
      <c r="E361" s="43"/>
      <c r="F361" s="44"/>
      <c r="G361" s="44"/>
      <c r="H361" s="45"/>
      <c r="I361" s="44"/>
      <c r="J361" s="44"/>
      <c r="K361" s="44"/>
      <c r="L361" s="43"/>
      <c r="M361" s="257"/>
      <c r="N361" s="46"/>
      <c r="O361" s="46"/>
      <c r="P361" s="46"/>
      <c r="Q361" s="43"/>
      <c r="R361" s="21"/>
      <c r="V361" s="13"/>
      <c r="W361" s="148"/>
      <c r="X361" s="286"/>
      <c r="Y361" s="148"/>
      <c r="Z361" s="288"/>
      <c r="AA361" s="287"/>
    </row>
    <row r="362" spans="3:27" x14ac:dyDescent="0.25">
      <c r="C362" s="378"/>
      <c r="D362" s="33"/>
      <c r="E362" s="32"/>
      <c r="F362" s="33"/>
      <c r="G362" s="33"/>
      <c r="H362" s="34"/>
      <c r="I362" s="33"/>
      <c r="J362" s="33"/>
      <c r="K362" s="33"/>
      <c r="L362" s="54"/>
      <c r="M362" s="260"/>
      <c r="N362" s="57"/>
      <c r="O362" s="57"/>
      <c r="P362" s="57"/>
      <c r="Q362" s="32"/>
      <c r="R362" s="73"/>
      <c r="S362" s="51"/>
      <c r="T362" s="51"/>
      <c r="U362" s="51"/>
      <c r="V362" s="13"/>
      <c r="W362" s="148"/>
      <c r="X362" s="286"/>
      <c r="Y362" s="148"/>
      <c r="Z362" s="288"/>
      <c r="AA362" s="287"/>
    </row>
    <row r="363" spans="3:27" x14ac:dyDescent="0.25">
      <c r="C363" s="236"/>
      <c r="D363" s="17"/>
      <c r="E363" s="16"/>
      <c r="F363" s="17"/>
      <c r="G363" s="17"/>
      <c r="H363" s="18"/>
      <c r="I363" s="17"/>
      <c r="J363" s="17"/>
      <c r="K363" s="17"/>
      <c r="L363" s="16"/>
      <c r="M363" s="244"/>
      <c r="N363" s="19"/>
      <c r="O363" s="19"/>
      <c r="P363" s="19"/>
      <c r="Q363" s="16"/>
      <c r="R363" s="21"/>
      <c r="S363" s="16"/>
      <c r="V363" s="13"/>
      <c r="W363" s="148"/>
      <c r="X363" s="286"/>
      <c r="Y363" s="148"/>
      <c r="Z363" s="288"/>
      <c r="AA363" s="287"/>
    </row>
    <row r="364" spans="3:27" x14ac:dyDescent="0.25">
      <c r="C364" s="378"/>
      <c r="D364" s="33"/>
      <c r="E364" s="32"/>
      <c r="F364" s="33"/>
      <c r="G364" s="33"/>
      <c r="H364" s="34"/>
      <c r="I364" s="33"/>
      <c r="J364" s="33"/>
      <c r="K364" s="33"/>
      <c r="L364" s="32"/>
      <c r="M364" s="260"/>
      <c r="N364" s="31"/>
      <c r="O364" s="31"/>
      <c r="P364" s="31"/>
      <c r="Q364" s="32"/>
      <c r="R364" s="21"/>
      <c r="S364" s="32"/>
      <c r="V364" s="13"/>
      <c r="W364" s="148"/>
      <c r="X364" s="286"/>
      <c r="Y364" s="148"/>
      <c r="Z364" s="288"/>
      <c r="AA364" s="287"/>
    </row>
    <row r="365" spans="3:27" x14ac:dyDescent="0.25">
      <c r="C365" s="236"/>
      <c r="D365" s="17"/>
      <c r="E365" s="16"/>
      <c r="F365" s="17"/>
      <c r="G365" s="17"/>
      <c r="H365" s="18"/>
      <c r="I365" s="17"/>
      <c r="J365" s="17"/>
      <c r="K365" s="17"/>
      <c r="L365" s="16"/>
      <c r="M365" s="244"/>
      <c r="N365" s="19"/>
      <c r="O365" s="19"/>
      <c r="P365" s="19"/>
      <c r="Q365" s="16"/>
      <c r="R365" s="21"/>
      <c r="S365" s="16"/>
      <c r="V365" s="13"/>
      <c r="W365" s="148"/>
      <c r="X365" s="286"/>
      <c r="Y365" s="148"/>
      <c r="Z365" s="288"/>
      <c r="AA365" s="287"/>
    </row>
    <row r="366" spans="3:27" x14ac:dyDescent="0.25">
      <c r="C366" s="237"/>
      <c r="D366" s="139"/>
      <c r="E366" s="138"/>
      <c r="F366" s="139"/>
      <c r="G366" s="139"/>
      <c r="H366" s="140"/>
      <c r="I366" s="139"/>
      <c r="J366" s="139"/>
      <c r="K366" s="139"/>
      <c r="L366" s="131"/>
      <c r="M366" s="256"/>
      <c r="N366" s="145"/>
      <c r="O366" s="145"/>
      <c r="P366" s="145"/>
      <c r="Q366" s="116"/>
      <c r="R366" s="73"/>
      <c r="S366" s="43"/>
      <c r="T366" s="43"/>
      <c r="U366" s="43"/>
      <c r="V366" s="13"/>
      <c r="W366" s="148"/>
      <c r="X366" s="286"/>
      <c r="Y366" s="148"/>
      <c r="Z366" s="288"/>
      <c r="AA366" s="287"/>
    </row>
    <row r="367" spans="3:27" x14ac:dyDescent="0.25">
      <c r="C367" s="236"/>
      <c r="D367" s="17"/>
      <c r="E367" s="16"/>
      <c r="F367" s="17"/>
      <c r="G367" s="17"/>
      <c r="H367" s="18"/>
      <c r="I367" s="17"/>
      <c r="J367" s="17"/>
      <c r="K367" s="17"/>
      <c r="L367" s="16"/>
      <c r="M367" s="244"/>
      <c r="N367" s="19"/>
      <c r="O367" s="19"/>
      <c r="P367" s="19"/>
      <c r="Q367" s="16"/>
      <c r="R367" s="21"/>
      <c r="S367" s="16"/>
      <c r="V367" s="13"/>
      <c r="W367" s="148"/>
      <c r="X367" s="286"/>
      <c r="Y367" s="148"/>
      <c r="Z367" s="288"/>
      <c r="AA367" s="287"/>
    </row>
    <row r="368" spans="3:27" x14ac:dyDescent="0.25">
      <c r="C368" s="236"/>
      <c r="D368" s="17"/>
      <c r="E368" s="16"/>
      <c r="F368" s="17"/>
      <c r="G368" s="17"/>
      <c r="H368" s="18"/>
      <c r="I368" s="17"/>
      <c r="J368" s="17"/>
      <c r="K368" s="17"/>
      <c r="L368" s="16"/>
      <c r="M368" s="244"/>
      <c r="N368" s="19"/>
      <c r="O368" s="19"/>
      <c r="P368" s="19"/>
      <c r="Q368" s="16"/>
      <c r="R368" s="20"/>
      <c r="S368" s="16"/>
      <c r="T368" s="10"/>
      <c r="U368" s="10"/>
      <c r="V368" s="13"/>
      <c r="W368" s="148"/>
      <c r="X368" s="286"/>
      <c r="Y368" s="148"/>
      <c r="Z368" s="288"/>
      <c r="AA368" s="287"/>
    </row>
    <row r="369" spans="3:27" x14ac:dyDescent="0.25">
      <c r="C369" s="236"/>
      <c r="D369" s="17"/>
      <c r="E369" s="16"/>
      <c r="F369" s="17"/>
      <c r="G369" s="17"/>
      <c r="H369" s="18"/>
      <c r="I369" s="17"/>
      <c r="J369" s="17"/>
      <c r="K369" s="17"/>
      <c r="L369" s="16"/>
      <c r="M369" s="244"/>
      <c r="N369" s="19"/>
      <c r="O369" s="19"/>
      <c r="P369" s="19"/>
      <c r="Q369" s="16"/>
      <c r="R369" s="20"/>
      <c r="S369" s="16"/>
      <c r="V369" s="13"/>
      <c r="W369" s="148"/>
      <c r="X369" s="286"/>
      <c r="Y369" s="148"/>
      <c r="Z369" s="288"/>
      <c r="AA369" s="287"/>
    </row>
    <row r="370" spans="3:27" x14ac:dyDescent="0.25">
      <c r="C370" s="385"/>
      <c r="D370" s="218"/>
      <c r="E370" s="217"/>
      <c r="F370" s="218"/>
      <c r="G370" s="218"/>
      <c r="H370" s="219"/>
      <c r="I370" s="218"/>
      <c r="J370" s="218"/>
      <c r="K370" s="218"/>
      <c r="L370" s="217"/>
      <c r="M370" s="263"/>
      <c r="N370" s="220"/>
      <c r="O370" s="220"/>
      <c r="P370" s="220"/>
      <c r="Q370" s="217"/>
      <c r="R370" s="21"/>
      <c r="V370" s="13"/>
      <c r="W370" s="148"/>
      <c r="X370" s="286"/>
      <c r="Y370" s="148"/>
      <c r="Z370" s="288"/>
      <c r="AA370" s="287"/>
    </row>
    <row r="371" spans="3:27" x14ac:dyDescent="0.25">
      <c r="C371" s="381"/>
      <c r="D371" s="177"/>
      <c r="E371" s="176"/>
      <c r="F371" s="177"/>
      <c r="G371" s="177"/>
      <c r="H371" s="178"/>
      <c r="I371" s="177"/>
      <c r="J371" s="177"/>
      <c r="K371" s="177"/>
      <c r="L371" s="176"/>
      <c r="M371" s="280"/>
      <c r="N371" s="179"/>
      <c r="O371" s="179"/>
      <c r="P371" s="179"/>
      <c r="Q371" s="176"/>
      <c r="R371" s="73"/>
      <c r="S371" s="43"/>
      <c r="T371" s="43"/>
      <c r="U371" s="43"/>
      <c r="V371" s="13"/>
      <c r="W371" s="148"/>
      <c r="X371" s="286"/>
      <c r="Y371" s="148"/>
      <c r="Z371" s="288"/>
      <c r="AA371" s="287"/>
    </row>
    <row r="372" spans="3:27" x14ac:dyDescent="0.25">
      <c r="C372" s="379"/>
      <c r="D372" s="201"/>
      <c r="E372" s="200"/>
      <c r="F372" s="201"/>
      <c r="G372" s="201"/>
      <c r="H372" s="202"/>
      <c r="I372" s="201"/>
      <c r="J372" s="201"/>
      <c r="K372" s="201"/>
      <c r="L372" s="199"/>
      <c r="M372" s="251"/>
      <c r="N372" s="203"/>
      <c r="O372" s="203"/>
      <c r="P372" s="203"/>
      <c r="Q372" s="200"/>
      <c r="R372" s="73"/>
      <c r="S372" s="43"/>
      <c r="T372" s="43"/>
      <c r="U372" s="43"/>
      <c r="V372" s="13"/>
      <c r="W372" s="148"/>
      <c r="X372" s="286"/>
      <c r="Y372" s="148"/>
      <c r="Z372" s="288"/>
      <c r="AA372" s="287"/>
    </row>
    <row r="373" spans="3:27" x14ac:dyDescent="0.25">
      <c r="C373" s="373"/>
      <c r="D373" s="44"/>
      <c r="E373" s="43"/>
      <c r="F373" s="44"/>
      <c r="G373" s="44"/>
      <c r="H373" s="45"/>
      <c r="I373" s="44"/>
      <c r="J373" s="44"/>
      <c r="K373" s="44"/>
      <c r="L373" s="43"/>
      <c r="M373" s="257"/>
      <c r="N373" s="46"/>
      <c r="O373" s="46"/>
      <c r="P373" s="46"/>
      <c r="Q373" s="43"/>
      <c r="R373" s="21"/>
      <c r="S373" s="16"/>
      <c r="T373" s="16"/>
      <c r="U373" s="16"/>
      <c r="V373" s="13"/>
      <c r="W373" s="148"/>
      <c r="X373" s="286"/>
      <c r="Y373" s="148"/>
      <c r="Z373" s="288"/>
      <c r="AA373" s="287"/>
    </row>
    <row r="374" spans="3:27" x14ac:dyDescent="0.25">
      <c r="C374" s="383"/>
      <c r="D374" s="205"/>
      <c r="E374" s="204"/>
      <c r="F374" s="205"/>
      <c r="G374" s="205"/>
      <c r="H374" s="206"/>
      <c r="I374" s="205"/>
      <c r="J374" s="205"/>
      <c r="K374" s="205"/>
      <c r="L374" s="204"/>
      <c r="M374" s="254"/>
      <c r="N374" s="207"/>
      <c r="O374" s="207"/>
      <c r="P374" s="207"/>
      <c r="Q374" s="204"/>
      <c r="R374" s="21"/>
      <c r="S374" s="164"/>
      <c r="T374" s="164"/>
      <c r="U374" s="164"/>
      <c r="V374" s="13"/>
      <c r="W374" s="148"/>
      <c r="X374" s="286"/>
      <c r="Y374" s="148"/>
      <c r="Z374" s="288"/>
      <c r="AA374" s="287"/>
    </row>
    <row r="375" spans="3:27" x14ac:dyDescent="0.25">
      <c r="C375" s="380"/>
      <c r="D375" s="36"/>
      <c r="E375" s="35"/>
      <c r="F375" s="36"/>
      <c r="G375" s="36"/>
      <c r="H375" s="37"/>
      <c r="I375" s="36"/>
      <c r="J375" s="36"/>
      <c r="K375" s="36"/>
      <c r="L375" s="35"/>
      <c r="M375" s="262"/>
      <c r="N375" s="38"/>
      <c r="O375" s="38"/>
      <c r="P375" s="38"/>
      <c r="Q375" s="35"/>
      <c r="R375" s="21"/>
      <c r="S375" s="32"/>
      <c r="T375" s="32"/>
      <c r="U375" s="32"/>
      <c r="V375" s="13"/>
      <c r="W375" s="148"/>
      <c r="X375" s="286"/>
      <c r="Y375" s="148"/>
      <c r="Z375" s="288"/>
      <c r="AA375" s="287"/>
    </row>
    <row r="376" spans="3:27" x14ac:dyDescent="0.25">
      <c r="C376" s="236"/>
      <c r="D376" s="17"/>
      <c r="E376" s="16"/>
      <c r="F376" s="17"/>
      <c r="G376" s="17"/>
      <c r="H376" s="18"/>
      <c r="I376" s="17"/>
      <c r="J376" s="17"/>
      <c r="K376" s="17"/>
      <c r="L376" s="54"/>
      <c r="M376" s="244"/>
      <c r="N376" s="72"/>
      <c r="O376" s="72"/>
      <c r="P376" s="72"/>
      <c r="Q376" s="16"/>
      <c r="R376" s="73"/>
      <c r="S376" s="51"/>
      <c r="T376" s="51"/>
      <c r="U376" s="51"/>
      <c r="V376" s="13"/>
      <c r="W376" s="148"/>
      <c r="X376" s="286"/>
      <c r="Y376" s="148"/>
      <c r="Z376" s="288"/>
      <c r="AA376" s="287"/>
    </row>
    <row r="377" spans="3:27" x14ac:dyDescent="0.25">
      <c r="C377" s="374"/>
      <c r="D377" s="188"/>
      <c r="E377" s="187"/>
      <c r="F377" s="188"/>
      <c r="G377" s="188"/>
      <c r="H377" s="189"/>
      <c r="I377" s="188"/>
      <c r="J377" s="188"/>
      <c r="K377" s="188"/>
      <c r="L377" s="187"/>
      <c r="M377" s="276"/>
      <c r="N377" s="190"/>
      <c r="O377" s="190"/>
      <c r="P377" s="190"/>
      <c r="Q377" s="187"/>
      <c r="R377" s="73"/>
      <c r="S377" s="43"/>
      <c r="T377" s="43"/>
      <c r="U377" s="43"/>
      <c r="V377" s="13"/>
      <c r="W377" s="148"/>
      <c r="X377" s="286"/>
      <c r="Y377" s="148"/>
      <c r="Z377" s="288"/>
      <c r="AA377" s="287"/>
    </row>
    <row r="378" spans="3:27" x14ac:dyDescent="0.25">
      <c r="C378" s="377"/>
      <c r="D378" s="196"/>
      <c r="E378" s="195"/>
      <c r="F378" s="196"/>
      <c r="G378" s="196"/>
      <c r="H378" s="197"/>
      <c r="I378" s="196"/>
      <c r="J378" s="196"/>
      <c r="K378" s="196"/>
      <c r="L378" s="195"/>
      <c r="M378" s="265"/>
      <c r="N378" s="198"/>
      <c r="O378" s="198"/>
      <c r="P378" s="198"/>
      <c r="Q378" s="195"/>
      <c r="R378" s="73"/>
      <c r="S378" s="43"/>
      <c r="T378" s="43"/>
      <c r="U378" s="43"/>
      <c r="V378" s="13"/>
      <c r="W378" s="148"/>
      <c r="X378" s="286"/>
      <c r="Y378" s="148"/>
      <c r="Z378" s="288"/>
      <c r="AA378" s="287"/>
    </row>
    <row r="379" spans="3:27" x14ac:dyDescent="0.25">
      <c r="C379" s="386"/>
      <c r="D379" s="169"/>
      <c r="E379" s="168"/>
      <c r="F379" s="169"/>
      <c r="G379" s="169"/>
      <c r="H379" s="170"/>
      <c r="I379" s="169"/>
      <c r="J379" s="169"/>
      <c r="K379" s="169"/>
      <c r="L379" s="168"/>
      <c r="M379" s="266"/>
      <c r="N379" s="171"/>
      <c r="O379" s="171"/>
      <c r="P379" s="171"/>
      <c r="Q379" s="168"/>
      <c r="R379" s="73"/>
      <c r="S379" s="43"/>
      <c r="T379" s="43"/>
      <c r="U379" s="43"/>
      <c r="V379" s="13"/>
      <c r="W379" s="148"/>
      <c r="X379" s="286"/>
      <c r="Y379" s="148"/>
      <c r="Z379" s="288"/>
      <c r="AA379" s="287"/>
    </row>
    <row r="380" spans="3:27" x14ac:dyDescent="0.25">
      <c r="C380" s="239"/>
      <c r="D380" s="155"/>
      <c r="E380" s="156"/>
      <c r="F380" s="155"/>
      <c r="G380" s="155"/>
      <c r="H380" s="157"/>
      <c r="I380" s="155"/>
      <c r="J380" s="155"/>
      <c r="K380" s="155"/>
      <c r="L380" s="156"/>
      <c r="M380" s="267"/>
      <c r="N380" s="180"/>
      <c r="O380" s="180"/>
      <c r="P380" s="180"/>
      <c r="Q380" s="156"/>
      <c r="R380" s="73"/>
      <c r="S380" s="43"/>
      <c r="T380" s="43"/>
      <c r="U380" s="43"/>
      <c r="V380" s="13"/>
      <c r="W380" s="148"/>
      <c r="X380" s="286"/>
      <c r="Y380" s="148"/>
      <c r="Z380" s="288"/>
      <c r="AA380" s="287"/>
    </row>
    <row r="381" spans="3:27" x14ac:dyDescent="0.25">
      <c r="C381" s="387"/>
      <c r="D381" s="126"/>
      <c r="E381" s="125"/>
      <c r="F381" s="126"/>
      <c r="G381" s="126"/>
      <c r="H381" s="127"/>
      <c r="I381" s="126"/>
      <c r="J381" s="126"/>
      <c r="K381" s="126"/>
      <c r="L381" s="43"/>
      <c r="M381" s="282"/>
      <c r="N381" s="128"/>
      <c r="O381" s="128"/>
      <c r="P381" s="128"/>
      <c r="Q381" s="125"/>
      <c r="R381" s="129"/>
      <c r="S381" s="43"/>
      <c r="T381" s="43"/>
      <c r="U381" s="43"/>
      <c r="V381" s="13"/>
      <c r="W381" s="148"/>
      <c r="X381" s="286"/>
      <c r="Y381" s="148"/>
      <c r="Z381" s="288"/>
      <c r="AA381" s="287"/>
    </row>
    <row r="382" spans="3:27" x14ac:dyDescent="0.25">
      <c r="C382" s="236"/>
      <c r="D382" s="17"/>
      <c r="E382" s="16"/>
      <c r="F382" s="17"/>
      <c r="G382" s="17"/>
      <c r="H382" s="18"/>
      <c r="I382" s="17"/>
      <c r="J382" s="17"/>
      <c r="K382" s="17"/>
      <c r="L382" s="16"/>
      <c r="M382" s="244"/>
      <c r="N382" s="19"/>
      <c r="O382" s="19"/>
      <c r="P382" s="19"/>
      <c r="Q382" s="16"/>
      <c r="R382" s="21"/>
      <c r="S382" s="16"/>
      <c r="V382" s="13"/>
      <c r="W382" s="148"/>
      <c r="X382" s="286"/>
      <c r="Y382" s="148"/>
      <c r="Z382" s="288"/>
      <c r="AA382" s="287"/>
    </row>
    <row r="383" spans="3:27" x14ac:dyDescent="0.25">
      <c r="C383" s="388"/>
      <c r="D383" s="84"/>
      <c r="E383" s="83"/>
      <c r="F383" s="84"/>
      <c r="G383" s="84"/>
      <c r="H383" s="85"/>
      <c r="I383" s="84"/>
      <c r="J383" s="84"/>
      <c r="K383" s="84"/>
      <c r="L383" s="83"/>
      <c r="M383" s="261"/>
      <c r="N383" s="86"/>
      <c r="O383" s="86"/>
      <c r="P383" s="86"/>
      <c r="Q383" s="83"/>
      <c r="R383" s="73"/>
      <c r="S383" s="43"/>
      <c r="T383" s="43"/>
      <c r="U383" s="43"/>
      <c r="V383" s="13"/>
      <c r="W383" s="148"/>
      <c r="X383" s="286"/>
      <c r="Y383" s="148"/>
      <c r="Z383" s="288"/>
      <c r="AA383" s="287"/>
    </row>
    <row r="384" spans="3:27" x14ac:dyDescent="0.25">
      <c r="C384" s="384"/>
      <c r="D384" s="98"/>
      <c r="E384" s="97"/>
      <c r="F384" s="98"/>
      <c r="G384" s="98"/>
      <c r="H384" s="99"/>
      <c r="I384" s="98"/>
      <c r="J384" s="98"/>
      <c r="K384" s="98"/>
      <c r="L384" s="97"/>
      <c r="M384" s="278"/>
      <c r="N384" s="100"/>
      <c r="O384" s="100"/>
      <c r="P384" s="100"/>
      <c r="Q384" s="97"/>
      <c r="R384" s="73"/>
      <c r="S384" s="47"/>
      <c r="T384" s="47"/>
      <c r="U384" s="47"/>
      <c r="V384" s="13"/>
      <c r="W384" s="148"/>
      <c r="X384" s="286"/>
      <c r="Y384" s="148"/>
      <c r="Z384" s="288"/>
      <c r="AA384" s="287"/>
    </row>
    <row r="385" spans="3:27" x14ac:dyDescent="0.25">
      <c r="C385" s="375"/>
      <c r="D385" s="192"/>
      <c r="E385" s="191"/>
      <c r="F385" s="192"/>
      <c r="G385" s="192"/>
      <c r="H385" s="193"/>
      <c r="I385" s="192"/>
      <c r="J385" s="192"/>
      <c r="K385" s="192"/>
      <c r="L385" s="191"/>
      <c r="M385" s="277"/>
      <c r="N385" s="194"/>
      <c r="O385" s="194"/>
      <c r="P385" s="194"/>
      <c r="Q385" s="191"/>
      <c r="R385" s="21"/>
      <c r="S385" s="43"/>
      <c r="T385" s="101"/>
      <c r="U385" s="16"/>
      <c r="V385" s="13"/>
      <c r="W385" s="148"/>
      <c r="X385" s="286"/>
      <c r="Y385" s="148"/>
      <c r="Z385" s="288"/>
      <c r="AA385" s="287"/>
    </row>
    <row r="386" spans="3:27" x14ac:dyDescent="0.25">
      <c r="C386" s="236"/>
      <c r="D386" s="17"/>
      <c r="E386" s="16"/>
      <c r="F386" s="17"/>
      <c r="G386" s="17"/>
      <c r="H386" s="18"/>
      <c r="I386" s="17"/>
      <c r="J386" s="17"/>
      <c r="K386" s="17"/>
      <c r="L386" s="16"/>
      <c r="M386" s="244"/>
      <c r="N386" s="19"/>
      <c r="O386" s="19"/>
      <c r="P386" s="19"/>
      <c r="Q386" s="16"/>
      <c r="R386" s="20"/>
      <c r="S386" s="16"/>
      <c r="V386" s="13"/>
      <c r="W386" s="148"/>
      <c r="X386" s="286"/>
      <c r="Y386" s="148"/>
      <c r="Z386" s="288"/>
      <c r="AA386" s="287"/>
    </row>
    <row r="387" spans="3:27" x14ac:dyDescent="0.25">
      <c r="C387" s="376"/>
      <c r="D387" s="48"/>
      <c r="E387" s="47"/>
      <c r="F387" s="48"/>
      <c r="G387" s="48"/>
      <c r="H387" s="49"/>
      <c r="I387" s="48"/>
      <c r="J387" s="48"/>
      <c r="K387" s="48"/>
      <c r="L387" s="47"/>
      <c r="M387" s="248"/>
      <c r="N387" s="92"/>
      <c r="O387" s="92"/>
      <c r="P387" s="92"/>
      <c r="Q387" s="47"/>
      <c r="R387" s="73"/>
      <c r="S387" s="43"/>
      <c r="T387" s="43"/>
      <c r="U387" s="43"/>
      <c r="V387" s="13"/>
      <c r="W387" s="148"/>
      <c r="X387" s="286"/>
      <c r="Y387" s="148"/>
      <c r="Z387" s="288"/>
      <c r="AA387" s="287"/>
    </row>
    <row r="388" spans="3:27" x14ac:dyDescent="0.25">
      <c r="C388" s="242"/>
      <c r="D388" s="117"/>
      <c r="E388" s="116"/>
      <c r="F388" s="117"/>
      <c r="G388" s="117"/>
      <c r="H388" s="118"/>
      <c r="I388" s="117"/>
      <c r="J388" s="117"/>
      <c r="K388" s="117"/>
      <c r="L388" s="131"/>
      <c r="M388" s="270"/>
      <c r="N388" s="167"/>
      <c r="O388" s="167"/>
      <c r="P388" s="167"/>
      <c r="Q388" s="116"/>
      <c r="R388" s="73"/>
      <c r="S388" s="143"/>
      <c r="T388" s="43"/>
      <c r="U388" s="43"/>
      <c r="V388" s="13"/>
      <c r="W388" s="148"/>
      <c r="X388" s="286"/>
      <c r="Y388" s="148"/>
      <c r="Z388" s="288"/>
      <c r="AA388" s="287"/>
    </row>
    <row r="389" spans="3:27" x14ac:dyDescent="0.25">
      <c r="C389" s="373"/>
      <c r="D389" s="44"/>
      <c r="E389" s="43"/>
      <c r="F389" s="44"/>
      <c r="G389" s="44"/>
      <c r="H389" s="45"/>
      <c r="I389" s="44"/>
      <c r="J389" s="44"/>
      <c r="K389" s="44"/>
      <c r="L389" s="43"/>
      <c r="M389" s="257"/>
      <c r="N389" s="46"/>
      <c r="O389" s="46"/>
      <c r="P389" s="46"/>
      <c r="Q389" s="43"/>
      <c r="R389" s="21"/>
      <c r="S389" s="43"/>
      <c r="V389" s="13"/>
      <c r="W389" s="148"/>
      <c r="X389" s="286"/>
      <c r="Y389" s="148"/>
      <c r="Z389" s="288"/>
      <c r="AA389" s="287"/>
    </row>
    <row r="390" spans="3:27" x14ac:dyDescent="0.25">
      <c r="C390" s="374"/>
      <c r="D390" s="188"/>
      <c r="E390" s="187"/>
      <c r="F390" s="188"/>
      <c r="G390" s="188"/>
      <c r="H390" s="189"/>
      <c r="I390" s="188"/>
      <c r="J390" s="188"/>
      <c r="K390" s="188"/>
      <c r="L390" s="199"/>
      <c r="M390" s="276"/>
      <c r="N390" s="190"/>
      <c r="O390" s="190"/>
      <c r="P390" s="190"/>
      <c r="Q390" s="187"/>
      <c r="R390" s="73"/>
      <c r="S390" s="43"/>
      <c r="T390" s="43"/>
      <c r="U390" s="43"/>
      <c r="V390" s="13"/>
      <c r="W390" s="148"/>
      <c r="X390" s="286"/>
      <c r="Y390" s="148"/>
      <c r="Z390" s="288"/>
      <c r="AA390" s="287"/>
    </row>
    <row r="391" spans="3:27" x14ac:dyDescent="0.25">
      <c r="C391" s="236"/>
      <c r="D391" s="17"/>
      <c r="E391" s="16"/>
      <c r="F391" s="17"/>
      <c r="G391" s="17"/>
      <c r="H391" s="18"/>
      <c r="I391" s="17"/>
      <c r="J391" s="17"/>
      <c r="K391" s="17"/>
      <c r="L391" s="16"/>
      <c r="M391" s="244"/>
      <c r="N391" s="19"/>
      <c r="O391" s="19"/>
      <c r="P391" s="19"/>
      <c r="Q391" s="16"/>
      <c r="R391" s="20"/>
      <c r="S391" s="16"/>
      <c r="V391" s="13"/>
      <c r="W391" s="148"/>
      <c r="X391" s="286"/>
      <c r="Y391" s="148"/>
      <c r="Z391" s="288"/>
      <c r="AA391" s="287"/>
    </row>
    <row r="392" spans="3:27" x14ac:dyDescent="0.25">
      <c r="C392" s="373"/>
      <c r="D392" s="44"/>
      <c r="E392" s="43"/>
      <c r="F392" s="44"/>
      <c r="G392" s="44"/>
      <c r="H392" s="45"/>
      <c r="I392" s="44"/>
      <c r="J392" s="44"/>
      <c r="K392" s="44"/>
      <c r="L392" s="43"/>
      <c r="M392" s="257"/>
      <c r="N392" s="46"/>
      <c r="O392" s="46"/>
      <c r="P392" s="46"/>
      <c r="Q392" s="43"/>
      <c r="R392" s="21"/>
      <c r="S392" s="47"/>
      <c r="T392" s="47"/>
      <c r="U392" s="47"/>
      <c r="V392" s="13"/>
      <c r="W392" s="148"/>
      <c r="X392" s="286"/>
      <c r="Y392" s="148"/>
      <c r="Z392" s="288"/>
      <c r="AA392" s="287"/>
    </row>
    <row r="393" spans="3:27" x14ac:dyDescent="0.25">
      <c r="C393" s="373"/>
      <c r="D393" s="44"/>
      <c r="E393" s="43"/>
      <c r="F393" s="44"/>
      <c r="G393" s="44"/>
      <c r="H393" s="45"/>
      <c r="I393" s="44"/>
      <c r="J393" s="44"/>
      <c r="K393" s="44"/>
      <c r="L393" s="43"/>
      <c r="M393" s="257"/>
      <c r="N393" s="46"/>
      <c r="O393" s="46"/>
      <c r="P393" s="46"/>
      <c r="Q393" s="43"/>
      <c r="R393" s="21"/>
      <c r="S393" s="47"/>
      <c r="T393" s="47"/>
      <c r="U393" s="47"/>
      <c r="V393" s="13"/>
      <c r="W393" s="148"/>
      <c r="X393" s="286"/>
      <c r="Y393" s="148"/>
      <c r="Z393" s="288"/>
      <c r="AA393" s="287"/>
    </row>
    <row r="394" spans="3:27" x14ac:dyDescent="0.25">
      <c r="C394" s="236"/>
      <c r="D394" s="17"/>
      <c r="E394" s="16"/>
      <c r="F394" s="17"/>
      <c r="G394" s="17"/>
      <c r="H394" s="18"/>
      <c r="I394" s="17"/>
      <c r="J394" s="17"/>
      <c r="K394" s="17"/>
      <c r="L394" s="16"/>
      <c r="M394" s="244"/>
      <c r="N394" s="19"/>
      <c r="O394" s="19"/>
      <c r="P394" s="19"/>
      <c r="Q394" s="16"/>
      <c r="R394" s="21"/>
      <c r="S394" s="16"/>
      <c r="T394" s="10"/>
      <c r="U394" s="10"/>
      <c r="V394" s="13"/>
      <c r="W394" s="148"/>
      <c r="X394" s="286"/>
      <c r="Y394" s="148"/>
      <c r="Z394" s="288"/>
      <c r="AA394" s="287"/>
    </row>
    <row r="395" spans="3:27" x14ac:dyDescent="0.25">
      <c r="C395" s="232"/>
      <c r="D395" s="132"/>
      <c r="E395" s="131"/>
      <c r="F395" s="132"/>
      <c r="G395" s="132"/>
      <c r="H395" s="133"/>
      <c r="I395" s="132"/>
      <c r="J395" s="132"/>
      <c r="K395" s="132"/>
      <c r="L395" s="131"/>
      <c r="M395" s="255"/>
      <c r="N395" s="134"/>
      <c r="O395" s="134"/>
      <c r="P395" s="134"/>
      <c r="Q395" s="131"/>
      <c r="R395" s="129"/>
      <c r="S395" s="131"/>
      <c r="T395" s="131"/>
      <c r="U395" s="131"/>
      <c r="V395" s="13"/>
      <c r="W395" s="148"/>
      <c r="X395" s="286"/>
      <c r="Y395" s="148"/>
      <c r="Z395" s="288"/>
      <c r="AA395" s="287"/>
    </row>
    <row r="396" spans="3:27" x14ac:dyDescent="0.25">
      <c r="C396" s="376"/>
      <c r="D396" s="48"/>
      <c r="E396" s="47"/>
      <c r="F396" s="48"/>
      <c r="G396" s="48"/>
      <c r="H396" s="49"/>
      <c r="I396" s="48"/>
      <c r="J396" s="48"/>
      <c r="K396" s="48"/>
      <c r="L396" s="47"/>
      <c r="M396" s="248"/>
      <c r="N396" s="50"/>
      <c r="O396" s="50"/>
      <c r="P396" s="50"/>
      <c r="Q396" s="47"/>
      <c r="R396" s="21"/>
      <c r="S396" s="47"/>
      <c r="T396" s="47"/>
      <c r="U396" s="47"/>
      <c r="V396" s="13"/>
      <c r="W396" s="148"/>
      <c r="X396" s="286"/>
      <c r="Y396" s="148"/>
      <c r="Z396" s="288"/>
      <c r="AA396" s="287"/>
    </row>
    <row r="397" spans="3:27" x14ac:dyDescent="0.25">
      <c r="C397" s="233"/>
      <c r="D397" s="63"/>
      <c r="E397" s="62"/>
      <c r="F397" s="63"/>
      <c r="G397" s="63"/>
      <c r="H397" s="64"/>
      <c r="I397" s="63"/>
      <c r="J397" s="63"/>
      <c r="K397" s="63"/>
      <c r="L397" s="58"/>
      <c r="M397" s="271"/>
      <c r="N397" s="65"/>
      <c r="O397" s="65"/>
      <c r="P397" s="65"/>
      <c r="Q397" s="62"/>
      <c r="R397" s="129"/>
      <c r="S397" s="43"/>
      <c r="T397" s="43"/>
      <c r="U397" s="43"/>
      <c r="V397" s="13"/>
      <c r="W397" s="148"/>
      <c r="X397" s="286"/>
      <c r="Y397" s="148"/>
      <c r="Z397" s="288"/>
      <c r="AA397" s="287"/>
    </row>
    <row r="398" spans="3:27" x14ac:dyDescent="0.25">
      <c r="C398" s="236"/>
      <c r="D398" s="17"/>
      <c r="E398" s="16"/>
      <c r="F398" s="17"/>
      <c r="G398" s="17"/>
      <c r="H398" s="18"/>
      <c r="I398" s="17"/>
      <c r="J398" s="17"/>
      <c r="K398" s="17"/>
      <c r="L398" s="16"/>
      <c r="M398" s="244"/>
      <c r="N398" s="19"/>
      <c r="O398" s="19"/>
      <c r="P398" s="19"/>
      <c r="Q398" s="16"/>
      <c r="R398" s="20"/>
      <c r="S398" s="16"/>
      <c r="V398" s="13"/>
      <c r="W398" s="148"/>
      <c r="X398" s="286"/>
      <c r="Y398" s="148"/>
      <c r="Z398" s="288"/>
      <c r="AA398" s="287"/>
    </row>
    <row r="399" spans="3:27" x14ac:dyDescent="0.25">
      <c r="C399" s="379"/>
      <c r="D399" s="201"/>
      <c r="E399" s="200"/>
      <c r="F399" s="201"/>
      <c r="G399" s="201"/>
      <c r="H399" s="202"/>
      <c r="I399" s="201"/>
      <c r="J399" s="201"/>
      <c r="K399" s="201"/>
      <c r="L399" s="200"/>
      <c r="M399" s="251"/>
      <c r="N399" s="203"/>
      <c r="O399" s="203"/>
      <c r="P399" s="203"/>
      <c r="Q399" s="200"/>
      <c r="R399" s="73"/>
      <c r="S399" s="43"/>
      <c r="T399" s="43"/>
      <c r="U399" s="43"/>
      <c r="V399" s="13"/>
      <c r="W399" s="148"/>
      <c r="X399" s="286"/>
      <c r="Y399" s="148"/>
      <c r="Z399" s="288"/>
      <c r="AA399" s="287"/>
    </row>
    <row r="400" spans="3:27" x14ac:dyDescent="0.25">
      <c r="C400" s="376"/>
      <c r="D400" s="48"/>
      <c r="E400" s="47"/>
      <c r="F400" s="48"/>
      <c r="G400" s="48"/>
      <c r="H400" s="49"/>
      <c r="I400" s="48"/>
      <c r="J400" s="48"/>
      <c r="K400" s="48"/>
      <c r="L400" s="47"/>
      <c r="M400" s="248"/>
      <c r="N400" s="50"/>
      <c r="O400" s="50"/>
      <c r="P400" s="50"/>
      <c r="Q400" s="47"/>
      <c r="R400" s="21"/>
      <c r="V400" s="13"/>
      <c r="W400" s="148"/>
      <c r="X400" s="286"/>
      <c r="Y400" s="148"/>
      <c r="Z400" s="288"/>
      <c r="AA400" s="287"/>
    </row>
    <row r="401" spans="3:27" x14ac:dyDescent="0.25">
      <c r="C401" s="379"/>
      <c r="D401" s="201"/>
      <c r="E401" s="200"/>
      <c r="F401" s="201"/>
      <c r="G401" s="201"/>
      <c r="H401" s="202"/>
      <c r="I401" s="201"/>
      <c r="J401" s="201"/>
      <c r="K401" s="201"/>
      <c r="L401" s="199"/>
      <c r="M401" s="251"/>
      <c r="N401" s="203"/>
      <c r="O401" s="203"/>
      <c r="P401" s="203"/>
      <c r="Q401" s="200"/>
      <c r="R401" s="73"/>
      <c r="S401" s="43"/>
      <c r="T401" s="43"/>
      <c r="U401" s="43"/>
      <c r="V401" s="13"/>
      <c r="W401" s="148"/>
      <c r="X401" s="286"/>
      <c r="Y401" s="148"/>
      <c r="Z401" s="288"/>
      <c r="AA401" s="287"/>
    </row>
    <row r="402" spans="3:27" x14ac:dyDescent="0.25">
      <c r="C402" s="236"/>
      <c r="D402" s="17"/>
      <c r="E402" s="16"/>
      <c r="F402" s="17"/>
      <c r="G402" s="17"/>
      <c r="H402" s="18"/>
      <c r="I402" s="17"/>
      <c r="J402" s="17"/>
      <c r="K402" s="17"/>
      <c r="L402" s="16"/>
      <c r="M402" s="244"/>
      <c r="N402" s="19"/>
      <c r="O402" s="19"/>
      <c r="P402" s="19"/>
      <c r="Q402" s="16"/>
      <c r="R402" s="21"/>
      <c r="S402" s="10"/>
      <c r="T402" s="10"/>
      <c r="U402" s="10"/>
      <c r="V402" s="13"/>
      <c r="W402" s="148"/>
      <c r="X402" s="286"/>
      <c r="Y402" s="148"/>
      <c r="Z402" s="288"/>
      <c r="AA402" s="287"/>
    </row>
    <row r="403" spans="3:27" x14ac:dyDescent="0.25">
      <c r="C403" s="238"/>
      <c r="D403" s="80"/>
      <c r="E403" s="79"/>
      <c r="F403" s="80"/>
      <c r="G403" s="80"/>
      <c r="H403" s="81"/>
      <c r="I403" s="80"/>
      <c r="J403" s="80"/>
      <c r="K403" s="80"/>
      <c r="L403" s="79"/>
      <c r="M403" s="268"/>
      <c r="N403" s="82"/>
      <c r="O403" s="82"/>
      <c r="P403" s="82"/>
      <c r="Q403" s="79"/>
      <c r="R403" s="129"/>
      <c r="S403" s="131"/>
      <c r="T403" s="131"/>
      <c r="U403" s="131"/>
      <c r="V403" s="13"/>
      <c r="W403" s="148"/>
      <c r="X403" s="286"/>
      <c r="Y403" s="148"/>
      <c r="Z403" s="288"/>
      <c r="AA403" s="287"/>
    </row>
    <row r="404" spans="3:27" x14ac:dyDescent="0.25">
      <c r="C404" s="236"/>
      <c r="D404" s="17"/>
      <c r="E404" s="16"/>
      <c r="F404" s="17"/>
      <c r="G404" s="17"/>
      <c r="H404" s="18"/>
      <c r="I404" s="17"/>
      <c r="J404" s="17"/>
      <c r="K404" s="17"/>
      <c r="L404" s="16"/>
      <c r="M404" s="244"/>
      <c r="N404" s="19"/>
      <c r="O404" s="19"/>
      <c r="P404" s="19"/>
      <c r="Q404" s="16"/>
      <c r="R404" s="20"/>
      <c r="S404" s="16"/>
      <c r="V404" s="13"/>
      <c r="W404" s="148"/>
      <c r="X404" s="286"/>
      <c r="Y404" s="148"/>
      <c r="Z404" s="288"/>
      <c r="AA404" s="287"/>
    </row>
    <row r="405" spans="3:27" x14ac:dyDescent="0.25">
      <c r="C405" s="385"/>
      <c r="D405" s="218"/>
      <c r="E405" s="217"/>
      <c r="F405" s="218"/>
      <c r="G405" s="218"/>
      <c r="H405" s="219"/>
      <c r="I405" s="218"/>
      <c r="J405" s="218"/>
      <c r="K405" s="218"/>
      <c r="L405" s="217"/>
      <c r="M405" s="263"/>
      <c r="N405" s="220"/>
      <c r="O405" s="220"/>
      <c r="P405" s="220"/>
      <c r="Q405" s="217"/>
      <c r="R405" s="73"/>
      <c r="S405" s="137"/>
      <c r="T405" s="101"/>
      <c r="U405" s="16"/>
      <c r="V405" s="13"/>
      <c r="W405" s="148"/>
      <c r="X405" s="286"/>
      <c r="Y405" s="148"/>
      <c r="Z405" s="288"/>
      <c r="AA405" s="287"/>
    </row>
    <row r="406" spans="3:27" x14ac:dyDescent="0.25">
      <c r="C406" s="370"/>
      <c r="D406" s="184"/>
      <c r="E406" s="183"/>
      <c r="F406" s="184"/>
      <c r="G406" s="184"/>
      <c r="H406" s="185"/>
      <c r="I406" s="184"/>
      <c r="J406" s="184"/>
      <c r="K406" s="184"/>
      <c r="L406" s="199"/>
      <c r="M406" s="252"/>
      <c r="N406" s="186"/>
      <c r="O406" s="186"/>
      <c r="P406" s="186"/>
      <c r="Q406" s="183"/>
      <c r="R406" s="73"/>
      <c r="S406" s="43"/>
      <c r="T406" s="43"/>
      <c r="U406" s="43"/>
      <c r="V406" s="13"/>
      <c r="W406" s="148"/>
      <c r="X406" s="286"/>
      <c r="Y406" s="148"/>
      <c r="Z406" s="288"/>
      <c r="AA406" s="287"/>
    </row>
    <row r="407" spans="3:27" x14ac:dyDescent="0.25">
      <c r="C407" s="381"/>
      <c r="D407" s="177"/>
      <c r="E407" s="176"/>
      <c r="F407" s="177"/>
      <c r="G407" s="177"/>
      <c r="H407" s="178"/>
      <c r="I407" s="177"/>
      <c r="J407" s="177"/>
      <c r="K407" s="177"/>
      <c r="L407" s="156"/>
      <c r="M407" s="280"/>
      <c r="N407" s="179"/>
      <c r="O407" s="179"/>
      <c r="P407" s="179"/>
      <c r="Q407" s="176"/>
      <c r="R407" s="73"/>
      <c r="S407" s="43"/>
      <c r="T407" s="43"/>
      <c r="U407" s="43"/>
      <c r="V407" s="13"/>
      <c r="W407" s="148"/>
      <c r="X407" s="286"/>
      <c r="Y407" s="148"/>
      <c r="Z407" s="288"/>
      <c r="AA407" s="287"/>
    </row>
    <row r="408" spans="3:27" x14ac:dyDescent="0.25">
      <c r="C408" s="233"/>
      <c r="D408" s="63"/>
      <c r="E408" s="62"/>
      <c r="F408" s="63"/>
      <c r="G408" s="63"/>
      <c r="H408" s="64"/>
      <c r="I408" s="63"/>
      <c r="J408" s="63"/>
      <c r="K408" s="63"/>
      <c r="L408" s="131"/>
      <c r="M408" s="271"/>
      <c r="N408" s="65"/>
      <c r="O408" s="65"/>
      <c r="P408" s="65"/>
      <c r="Q408" s="62"/>
      <c r="R408" s="73"/>
      <c r="S408" s="43"/>
      <c r="T408" s="43"/>
      <c r="U408" s="43"/>
      <c r="V408" s="13"/>
      <c r="W408" s="148"/>
      <c r="X408" s="286"/>
      <c r="Y408" s="148"/>
      <c r="Z408" s="288"/>
      <c r="AA408" s="287"/>
    </row>
    <row r="409" spans="3:27" x14ac:dyDescent="0.25">
      <c r="C409" s="373"/>
      <c r="D409" s="44"/>
      <c r="E409" s="43"/>
      <c r="F409" s="44"/>
      <c r="G409" s="44"/>
      <c r="H409" s="45"/>
      <c r="I409" s="44"/>
      <c r="J409" s="44"/>
      <c r="K409" s="44"/>
      <c r="L409" s="43"/>
      <c r="M409" s="257"/>
      <c r="N409" s="46"/>
      <c r="O409" s="46"/>
      <c r="P409" s="46"/>
      <c r="Q409" s="43"/>
      <c r="R409" s="21"/>
      <c r="V409" s="13"/>
      <c r="W409" s="148"/>
      <c r="X409" s="286"/>
      <c r="Y409" s="148"/>
      <c r="Z409" s="288"/>
      <c r="AA409" s="287"/>
    </row>
    <row r="410" spans="3:27" x14ac:dyDescent="0.25">
      <c r="C410" s="236"/>
      <c r="D410" s="17"/>
      <c r="E410" s="16"/>
      <c r="F410" s="17"/>
      <c r="G410" s="17"/>
      <c r="H410" s="18"/>
      <c r="I410" s="17"/>
      <c r="J410" s="17"/>
      <c r="K410" s="17"/>
      <c r="L410" s="16"/>
      <c r="M410" s="244"/>
      <c r="N410" s="19"/>
      <c r="O410" s="19"/>
      <c r="P410" s="19"/>
      <c r="Q410" s="16"/>
      <c r="R410" s="21"/>
      <c r="S410" s="16"/>
      <c r="V410" s="13"/>
      <c r="W410" s="148"/>
      <c r="X410" s="286"/>
      <c r="Y410" s="148"/>
      <c r="Z410" s="288"/>
      <c r="AA410" s="287"/>
    </row>
    <row r="411" spans="3:27" x14ac:dyDescent="0.25">
      <c r="C411" s="233"/>
      <c r="D411" s="63"/>
      <c r="E411" s="62"/>
      <c r="F411" s="63"/>
      <c r="G411" s="63"/>
      <c r="H411" s="64"/>
      <c r="I411" s="63"/>
      <c r="J411" s="63"/>
      <c r="K411" s="63"/>
      <c r="L411" s="58"/>
      <c r="M411" s="271"/>
      <c r="N411" s="65"/>
      <c r="O411" s="104"/>
      <c r="P411" s="65"/>
      <c r="Q411" s="62"/>
      <c r="R411" s="73"/>
      <c r="S411" s="143"/>
      <c r="T411" s="43"/>
      <c r="U411" s="43"/>
      <c r="V411" s="13"/>
      <c r="W411" s="148"/>
      <c r="X411" s="286"/>
      <c r="Y411" s="148"/>
      <c r="Z411" s="288"/>
      <c r="AA411" s="287"/>
    </row>
    <row r="412" spans="3:27" x14ac:dyDescent="0.25">
      <c r="C412" s="369"/>
      <c r="D412" s="3"/>
      <c r="E412" s="2"/>
      <c r="F412" s="3"/>
      <c r="G412" s="3"/>
      <c r="H412" s="4"/>
      <c r="I412" s="3"/>
      <c r="J412" s="3"/>
      <c r="K412" s="3"/>
      <c r="L412" s="2"/>
      <c r="M412" s="259"/>
      <c r="N412" s="5"/>
      <c r="O412" s="5"/>
      <c r="P412" s="5"/>
      <c r="Q412" s="2"/>
      <c r="R412" s="6"/>
      <c r="S412" s="2"/>
      <c r="T412" s="10"/>
      <c r="U412" s="10"/>
      <c r="V412" s="13"/>
      <c r="W412" s="148"/>
      <c r="X412" s="286"/>
      <c r="Y412" s="148"/>
      <c r="Z412" s="288"/>
      <c r="AA412" s="287"/>
    </row>
    <row r="413" spans="3:27" x14ac:dyDescent="0.25">
      <c r="C413" s="236"/>
      <c r="D413" s="17"/>
      <c r="E413" s="16"/>
      <c r="F413" s="17"/>
      <c r="G413" s="17"/>
      <c r="H413" s="18"/>
      <c r="I413" s="17"/>
      <c r="J413" s="17"/>
      <c r="K413" s="17"/>
      <c r="L413" s="16"/>
      <c r="M413" s="244"/>
      <c r="N413" s="19"/>
      <c r="O413" s="19"/>
      <c r="P413" s="19"/>
      <c r="Q413" s="16"/>
      <c r="R413" s="21"/>
      <c r="S413" s="16"/>
      <c r="V413" s="13"/>
      <c r="W413" s="148"/>
      <c r="X413" s="286"/>
      <c r="Y413" s="148"/>
      <c r="Z413" s="288"/>
      <c r="AA413" s="287"/>
    </row>
    <row r="414" spans="3:27" x14ac:dyDescent="0.25">
      <c r="C414" s="370"/>
      <c r="D414" s="184"/>
      <c r="E414" s="183"/>
      <c r="F414" s="184"/>
      <c r="G414" s="184"/>
      <c r="H414" s="185"/>
      <c r="I414" s="184"/>
      <c r="J414" s="184"/>
      <c r="K414" s="184"/>
      <c r="L414" s="199"/>
      <c r="M414" s="252"/>
      <c r="N414" s="186"/>
      <c r="O414" s="186"/>
      <c r="P414" s="186"/>
      <c r="Q414" s="183"/>
      <c r="R414" s="73"/>
      <c r="S414" s="43"/>
      <c r="T414" s="43"/>
      <c r="U414" s="43"/>
      <c r="V414" s="13"/>
      <c r="W414" s="148"/>
      <c r="X414" s="286"/>
      <c r="Y414" s="148"/>
      <c r="Z414" s="288"/>
      <c r="AA414" s="287"/>
    </row>
    <row r="415" spans="3:27" x14ac:dyDescent="0.25">
      <c r="C415" s="241"/>
      <c r="D415" s="163"/>
      <c r="E415" s="164"/>
      <c r="F415" s="163"/>
      <c r="G415" s="163"/>
      <c r="H415" s="165"/>
      <c r="I415" s="163"/>
      <c r="J415" s="163"/>
      <c r="K415" s="163"/>
      <c r="L415" s="164"/>
      <c r="M415" s="253"/>
      <c r="N415" s="174"/>
      <c r="O415" s="174"/>
      <c r="P415" s="174"/>
      <c r="Q415" s="164"/>
      <c r="R415" s="73"/>
      <c r="S415" s="43"/>
      <c r="T415" s="43"/>
      <c r="U415" s="43"/>
      <c r="V415" s="13"/>
      <c r="W415" s="148"/>
      <c r="X415" s="286"/>
      <c r="Y415" s="148"/>
      <c r="Z415" s="288"/>
      <c r="AA415" s="287"/>
    </row>
    <row r="416" spans="3:27" x14ac:dyDescent="0.25">
      <c r="C416" s="385"/>
      <c r="D416" s="218"/>
      <c r="E416" s="217"/>
      <c r="F416" s="218"/>
      <c r="G416" s="218"/>
      <c r="H416" s="219"/>
      <c r="I416" s="218"/>
      <c r="J416" s="218"/>
      <c r="K416" s="218"/>
      <c r="L416" s="217"/>
      <c r="M416" s="263"/>
      <c r="N416" s="220"/>
      <c r="O416" s="220"/>
      <c r="P416" s="220"/>
      <c r="Q416" s="217"/>
      <c r="R416" s="73"/>
      <c r="S416" s="137"/>
      <c r="T416" s="101"/>
      <c r="U416" s="16"/>
      <c r="V416" s="13"/>
      <c r="W416" s="148"/>
      <c r="X416" s="286"/>
      <c r="Y416" s="148"/>
      <c r="Z416" s="288"/>
      <c r="AA416" s="287"/>
    </row>
    <row r="417" spans="3:27" x14ac:dyDescent="0.25">
      <c r="C417" s="382"/>
      <c r="D417" s="75"/>
      <c r="E417" s="74"/>
      <c r="F417" s="75"/>
      <c r="G417" s="75"/>
      <c r="H417" s="76"/>
      <c r="I417" s="75"/>
      <c r="J417" s="75"/>
      <c r="K417" s="75"/>
      <c r="L417" s="54"/>
      <c r="M417" s="272"/>
      <c r="N417" s="77"/>
      <c r="O417" s="77"/>
      <c r="P417" s="77"/>
      <c r="Q417" s="74"/>
      <c r="R417" s="73"/>
      <c r="S417" s="51"/>
      <c r="T417" s="51"/>
      <c r="U417" s="51"/>
      <c r="V417" s="13"/>
      <c r="W417" s="148"/>
      <c r="X417" s="286"/>
      <c r="Y417" s="148"/>
      <c r="Z417" s="288"/>
      <c r="AA417" s="287"/>
    </row>
    <row r="418" spans="3:27" x14ac:dyDescent="0.25">
      <c r="C418" s="240"/>
      <c r="D418" s="159"/>
      <c r="E418" s="160"/>
      <c r="F418" s="159"/>
      <c r="G418" s="159"/>
      <c r="H418" s="161"/>
      <c r="I418" s="159"/>
      <c r="J418" s="159"/>
      <c r="K418" s="159"/>
      <c r="L418" s="156"/>
      <c r="M418" s="275"/>
      <c r="N418" s="181"/>
      <c r="O418" s="181"/>
      <c r="P418" s="181"/>
      <c r="Q418" s="160"/>
      <c r="R418" s="73"/>
      <c r="S418" s="43"/>
      <c r="T418" s="43"/>
      <c r="U418" s="43"/>
      <c r="V418" s="13"/>
      <c r="W418" s="148"/>
      <c r="X418" s="286"/>
      <c r="Y418" s="148"/>
      <c r="Z418" s="288"/>
      <c r="AA418" s="287"/>
    </row>
    <row r="419" spans="3:27" x14ac:dyDescent="0.25">
      <c r="C419" s="383"/>
      <c r="D419" s="205"/>
      <c r="E419" s="204"/>
      <c r="F419" s="205"/>
      <c r="G419" s="205"/>
      <c r="H419" s="206"/>
      <c r="I419" s="205"/>
      <c r="J419" s="205"/>
      <c r="K419" s="205"/>
      <c r="L419" s="199"/>
      <c r="M419" s="254"/>
      <c r="N419" s="207"/>
      <c r="O419" s="207"/>
      <c r="P419" s="207"/>
      <c r="Q419" s="204"/>
      <c r="R419" s="73"/>
      <c r="S419" s="43"/>
      <c r="T419" s="43"/>
      <c r="U419" s="43"/>
      <c r="V419" s="13"/>
      <c r="W419" s="148"/>
      <c r="X419" s="286"/>
      <c r="Y419" s="148"/>
      <c r="Z419" s="288"/>
      <c r="AA419" s="287"/>
    </row>
    <row r="420" spans="3:27" x14ac:dyDescent="0.25">
      <c r="C420" s="374"/>
      <c r="D420" s="188"/>
      <c r="E420" s="187"/>
      <c r="F420" s="188"/>
      <c r="G420" s="188"/>
      <c r="H420" s="189"/>
      <c r="I420" s="188"/>
      <c r="J420" s="188"/>
      <c r="K420" s="188"/>
      <c r="L420" s="187"/>
      <c r="M420" s="276"/>
      <c r="N420" s="190"/>
      <c r="O420" s="190"/>
      <c r="P420" s="190"/>
      <c r="Q420" s="187"/>
      <c r="R420" s="73"/>
      <c r="S420" s="43"/>
      <c r="T420" s="43"/>
      <c r="U420" s="43"/>
      <c r="V420" s="13"/>
      <c r="W420" s="148"/>
      <c r="X420" s="286"/>
      <c r="Y420" s="148"/>
      <c r="Z420" s="288"/>
      <c r="AA420" s="287"/>
    </row>
    <row r="421" spans="3:27" x14ac:dyDescent="0.25">
      <c r="C421" s="369"/>
      <c r="D421" s="3"/>
      <c r="E421" s="2"/>
      <c r="F421" s="3"/>
      <c r="G421" s="3"/>
      <c r="H421" s="4"/>
      <c r="I421" s="3"/>
      <c r="J421" s="3"/>
      <c r="K421" s="3"/>
      <c r="L421" s="2"/>
      <c r="M421" s="259"/>
      <c r="N421" s="5"/>
      <c r="O421" s="5"/>
      <c r="P421" s="5"/>
      <c r="Q421" s="2"/>
      <c r="R421" s="6"/>
      <c r="S421" s="7"/>
      <c r="T421" s="7"/>
      <c r="U421" s="7"/>
      <c r="V421" s="13"/>
      <c r="W421" s="148"/>
      <c r="X421" s="286"/>
      <c r="Y421" s="148"/>
      <c r="Z421" s="288"/>
      <c r="AA421" s="287"/>
    </row>
    <row r="422" spans="3:27" x14ac:dyDescent="0.25">
      <c r="C422" s="239"/>
      <c r="D422" s="155"/>
      <c r="E422" s="156"/>
      <c r="F422" s="155"/>
      <c r="G422" s="155"/>
      <c r="H422" s="157"/>
      <c r="I422" s="155"/>
      <c r="J422" s="155"/>
      <c r="K422" s="155"/>
      <c r="L422" s="138"/>
      <c r="M422" s="267"/>
      <c r="N422" s="180"/>
      <c r="O422" s="180"/>
      <c r="P422" s="180"/>
      <c r="Q422" s="156"/>
      <c r="R422" s="73"/>
      <c r="S422" s="43"/>
      <c r="T422" s="43"/>
      <c r="U422" s="43"/>
      <c r="V422" s="13"/>
      <c r="W422" s="148"/>
      <c r="X422" s="286"/>
      <c r="Y422" s="148"/>
      <c r="Z422" s="288"/>
      <c r="AA422" s="287"/>
    </row>
    <row r="423" spans="3:27" x14ac:dyDescent="0.25">
      <c r="C423" s="237"/>
      <c r="D423" s="139"/>
      <c r="E423" s="138"/>
      <c r="F423" s="139"/>
      <c r="G423" s="139"/>
      <c r="H423" s="140"/>
      <c r="I423" s="139"/>
      <c r="J423" s="139"/>
      <c r="K423" s="139"/>
      <c r="L423" s="138"/>
      <c r="M423" s="256"/>
      <c r="N423" s="141"/>
      <c r="O423" s="141"/>
      <c r="P423" s="141"/>
      <c r="Q423" s="116"/>
      <c r="R423" s="73"/>
      <c r="S423" s="43"/>
      <c r="T423" s="43"/>
      <c r="U423" s="43"/>
      <c r="V423" s="13"/>
      <c r="W423" s="148"/>
      <c r="X423" s="286"/>
      <c r="Y423" s="148"/>
      <c r="Z423" s="288"/>
      <c r="AA423" s="287"/>
    </row>
    <row r="424" spans="3:27" x14ac:dyDescent="0.25">
      <c r="C424" s="236"/>
      <c r="D424" s="17"/>
      <c r="E424" s="16"/>
      <c r="F424" s="17"/>
      <c r="G424" s="17"/>
      <c r="H424" s="18"/>
      <c r="I424" s="17"/>
      <c r="J424" s="17"/>
      <c r="K424" s="17"/>
      <c r="L424" s="16"/>
      <c r="M424" s="244"/>
      <c r="N424" s="19"/>
      <c r="O424" s="19"/>
      <c r="P424" s="19"/>
      <c r="Q424" s="16"/>
      <c r="R424" s="20"/>
      <c r="S424" s="16"/>
      <c r="V424" s="13"/>
      <c r="W424" s="148"/>
      <c r="X424" s="286"/>
      <c r="Y424" s="148"/>
      <c r="Z424" s="288"/>
      <c r="AA424" s="287"/>
    </row>
    <row r="425" spans="3:27" x14ac:dyDescent="0.25">
      <c r="C425" s="376"/>
      <c r="D425" s="48"/>
      <c r="E425" s="47"/>
      <c r="F425" s="48"/>
      <c r="G425" s="48"/>
      <c r="H425" s="49"/>
      <c r="I425" s="48"/>
      <c r="J425" s="48"/>
      <c r="K425" s="48"/>
      <c r="L425" s="47"/>
      <c r="M425" s="248"/>
      <c r="N425" s="92"/>
      <c r="O425" s="92"/>
      <c r="P425" s="92"/>
      <c r="Q425" s="47"/>
      <c r="R425" s="129"/>
      <c r="S425" s="131"/>
      <c r="T425" s="131"/>
      <c r="U425" s="131"/>
      <c r="V425" s="13"/>
      <c r="W425" s="148"/>
      <c r="X425" s="286"/>
      <c r="Y425" s="148"/>
      <c r="Z425" s="288"/>
      <c r="AA425" s="287"/>
    </row>
    <row r="426" spans="3:27" x14ac:dyDescent="0.25">
      <c r="C426" s="233"/>
      <c r="D426" s="63"/>
      <c r="E426" s="62"/>
      <c r="F426" s="63"/>
      <c r="G426" s="63"/>
      <c r="H426" s="64"/>
      <c r="I426" s="63"/>
      <c r="J426" s="63"/>
      <c r="K426" s="63"/>
      <c r="L426" s="131"/>
      <c r="M426" s="271"/>
      <c r="N426" s="65"/>
      <c r="O426" s="65"/>
      <c r="P426" s="65"/>
      <c r="Q426" s="62"/>
      <c r="R426" s="73"/>
      <c r="S426" s="43"/>
      <c r="T426" s="43"/>
      <c r="U426" s="43"/>
      <c r="V426" s="13"/>
      <c r="W426" s="148"/>
      <c r="X426" s="286"/>
      <c r="Y426" s="148"/>
      <c r="Z426" s="288"/>
      <c r="AA426" s="287"/>
    </row>
    <row r="427" spans="3:27" x14ac:dyDescent="0.25">
      <c r="C427" s="237"/>
      <c r="D427" s="139"/>
      <c r="E427" s="138"/>
      <c r="F427" s="139"/>
      <c r="G427" s="139"/>
      <c r="H427" s="140"/>
      <c r="I427" s="139"/>
      <c r="J427" s="139"/>
      <c r="K427" s="139"/>
      <c r="L427" s="138"/>
      <c r="M427" s="256"/>
      <c r="N427" s="141"/>
      <c r="O427" s="141"/>
      <c r="P427" s="141"/>
      <c r="Q427" s="116"/>
      <c r="R427" s="73"/>
      <c r="S427" s="43"/>
      <c r="T427" s="43"/>
      <c r="U427" s="43"/>
      <c r="V427" s="13"/>
      <c r="W427" s="148"/>
      <c r="X427" s="286"/>
      <c r="Y427" s="148"/>
      <c r="Z427" s="288"/>
      <c r="AA427" s="287"/>
    </row>
    <row r="428" spans="3:27" x14ac:dyDescent="0.25">
      <c r="C428" s="235"/>
      <c r="D428" s="102"/>
      <c r="E428" s="101"/>
      <c r="F428" s="102"/>
      <c r="G428" s="102"/>
      <c r="H428" s="103"/>
      <c r="I428" s="102"/>
      <c r="J428" s="102"/>
      <c r="K428" s="102"/>
      <c r="L428" s="58"/>
      <c r="M428" s="264"/>
      <c r="N428" s="104"/>
      <c r="O428" s="104"/>
      <c r="P428" s="104"/>
      <c r="Q428" s="101"/>
      <c r="R428" s="73"/>
      <c r="S428" s="143"/>
      <c r="T428" s="43"/>
      <c r="U428" s="43"/>
      <c r="V428" s="13"/>
      <c r="W428" s="148"/>
      <c r="X428" s="286"/>
      <c r="Y428" s="148"/>
      <c r="Z428" s="288"/>
      <c r="AA428" s="287"/>
    </row>
    <row r="429" spans="3:27" x14ac:dyDescent="0.25">
      <c r="C429" s="236"/>
      <c r="D429" s="17"/>
      <c r="E429" s="16"/>
      <c r="F429" s="17"/>
      <c r="G429" s="17"/>
      <c r="H429" s="18"/>
      <c r="I429" s="17"/>
      <c r="J429" s="17"/>
      <c r="K429" s="17"/>
      <c r="L429" s="16"/>
      <c r="M429" s="244"/>
      <c r="N429" s="19"/>
      <c r="O429" s="19"/>
      <c r="P429" s="19"/>
      <c r="Q429" s="16"/>
      <c r="R429" s="21"/>
      <c r="S429" s="16"/>
      <c r="V429" s="13"/>
      <c r="W429" s="148"/>
      <c r="X429" s="286"/>
      <c r="Y429" s="148"/>
      <c r="Z429" s="288"/>
      <c r="AA429" s="287"/>
    </row>
    <row r="430" spans="3:27" x14ac:dyDescent="0.25">
      <c r="C430" s="232"/>
      <c r="D430" s="132"/>
      <c r="E430" s="131"/>
      <c r="F430" s="132"/>
      <c r="G430" s="132"/>
      <c r="H430" s="133"/>
      <c r="I430" s="132"/>
      <c r="J430" s="132"/>
      <c r="K430" s="132"/>
      <c r="L430" s="131"/>
      <c r="M430" s="255"/>
      <c r="N430" s="134"/>
      <c r="O430" s="134"/>
      <c r="P430" s="134"/>
      <c r="Q430" s="131"/>
      <c r="R430" s="73"/>
      <c r="S430" s="43"/>
      <c r="V430" s="13"/>
      <c r="W430" s="148"/>
      <c r="X430" s="286"/>
      <c r="Y430" s="148"/>
      <c r="Z430" s="288"/>
      <c r="AA430" s="287"/>
    </row>
    <row r="431" spans="3:27" x14ac:dyDescent="0.25">
      <c r="C431" s="242"/>
      <c r="D431" s="117"/>
      <c r="E431" s="116"/>
      <c r="F431" s="117"/>
      <c r="G431" s="117"/>
      <c r="H431" s="118"/>
      <c r="I431" s="117"/>
      <c r="J431" s="117"/>
      <c r="K431" s="117"/>
      <c r="L431" s="116"/>
      <c r="M431" s="270"/>
      <c r="N431" s="119"/>
      <c r="O431" s="119"/>
      <c r="P431" s="119"/>
      <c r="Q431" s="116"/>
      <c r="R431" s="73"/>
      <c r="S431" s="43"/>
      <c r="T431" s="43"/>
      <c r="U431" s="43"/>
      <c r="V431" s="13"/>
      <c r="W431" s="148"/>
      <c r="X431" s="286"/>
      <c r="Y431" s="148"/>
      <c r="Z431" s="288"/>
      <c r="AA431" s="287"/>
    </row>
    <row r="432" spans="3:27" x14ac:dyDescent="0.25">
      <c r="C432" s="239"/>
      <c r="D432" s="155"/>
      <c r="E432" s="156"/>
      <c r="F432" s="155"/>
      <c r="G432" s="155"/>
      <c r="H432" s="157"/>
      <c r="I432" s="155"/>
      <c r="J432" s="155"/>
      <c r="K432" s="155"/>
      <c r="L432" s="138"/>
      <c r="M432" s="267"/>
      <c r="N432" s="180"/>
      <c r="O432" s="180"/>
      <c r="P432" s="180"/>
      <c r="Q432" s="156"/>
      <c r="R432" s="73"/>
      <c r="S432" s="43"/>
      <c r="T432" s="43"/>
      <c r="U432" s="43"/>
      <c r="V432" s="13"/>
      <c r="W432" s="148"/>
      <c r="X432" s="286"/>
      <c r="Y432" s="148"/>
      <c r="Z432" s="288"/>
      <c r="AA432" s="287"/>
    </row>
    <row r="433" spans="3:27" x14ac:dyDescent="0.25">
      <c r="C433" s="379"/>
      <c r="D433" s="201"/>
      <c r="E433" s="200"/>
      <c r="F433" s="201"/>
      <c r="G433" s="201"/>
      <c r="H433" s="202"/>
      <c r="I433" s="201"/>
      <c r="J433" s="201"/>
      <c r="K433" s="201"/>
      <c r="L433" s="200"/>
      <c r="M433" s="251"/>
      <c r="N433" s="203"/>
      <c r="O433" s="203"/>
      <c r="P433" s="203"/>
      <c r="Q433" s="200"/>
      <c r="R433" s="73"/>
      <c r="S433" s="43"/>
      <c r="T433" s="43"/>
      <c r="U433" s="43"/>
      <c r="V433" s="13"/>
      <c r="W433" s="148"/>
      <c r="X433" s="286"/>
      <c r="Y433" s="148"/>
      <c r="Z433" s="288"/>
      <c r="AA433" s="287"/>
    </row>
    <row r="434" spans="3:27" x14ac:dyDescent="0.25">
      <c r="C434" s="241"/>
      <c r="D434" s="163"/>
      <c r="E434" s="164"/>
      <c r="F434" s="163"/>
      <c r="G434" s="163"/>
      <c r="H434" s="165"/>
      <c r="I434" s="163"/>
      <c r="J434" s="163"/>
      <c r="K434" s="163"/>
      <c r="L434" s="164"/>
      <c r="M434" s="253"/>
      <c r="N434" s="174"/>
      <c r="O434" s="174"/>
      <c r="P434" s="174"/>
      <c r="Q434" s="164"/>
      <c r="R434" s="73"/>
      <c r="S434" s="43"/>
      <c r="T434" s="43"/>
      <c r="U434" s="43"/>
      <c r="V434" s="13"/>
      <c r="W434" s="148"/>
      <c r="X434" s="286"/>
      <c r="Y434" s="148"/>
      <c r="Z434" s="288"/>
      <c r="AA434" s="287"/>
    </row>
    <row r="435" spans="3:27" x14ac:dyDescent="0.25">
      <c r="C435" s="370"/>
      <c r="D435" s="184"/>
      <c r="E435" s="183"/>
      <c r="F435" s="184"/>
      <c r="G435" s="184"/>
      <c r="H435" s="185"/>
      <c r="I435" s="184"/>
      <c r="J435" s="184"/>
      <c r="K435" s="184"/>
      <c r="L435" s="199"/>
      <c r="M435" s="252"/>
      <c r="N435" s="186"/>
      <c r="O435" s="186"/>
      <c r="P435" s="186"/>
      <c r="Q435" s="183"/>
      <c r="R435" s="73"/>
      <c r="S435" s="43"/>
      <c r="T435" s="43"/>
      <c r="U435" s="43"/>
      <c r="V435" s="13"/>
      <c r="W435" s="148"/>
      <c r="X435" s="286"/>
      <c r="Y435" s="148"/>
      <c r="Z435" s="288"/>
      <c r="AA435" s="287"/>
    </row>
    <row r="436" spans="3:27" x14ac:dyDescent="0.25">
      <c r="C436" s="232"/>
      <c r="D436" s="132"/>
      <c r="E436" s="131"/>
      <c r="F436" s="132"/>
      <c r="G436" s="132"/>
      <c r="H436" s="133"/>
      <c r="I436" s="132"/>
      <c r="J436" s="132"/>
      <c r="K436" s="132"/>
      <c r="L436" s="131"/>
      <c r="M436" s="255"/>
      <c r="N436" s="134"/>
      <c r="O436" s="134"/>
      <c r="P436" s="134"/>
      <c r="Q436" s="131"/>
      <c r="R436" s="73"/>
      <c r="S436" s="43"/>
      <c r="T436" s="43"/>
      <c r="U436" s="43"/>
      <c r="V436" s="13"/>
      <c r="W436" s="148"/>
      <c r="X436" s="286"/>
      <c r="Y436" s="148"/>
      <c r="Z436" s="288"/>
      <c r="AA436" s="287"/>
    </row>
    <row r="437" spans="3:27" x14ac:dyDescent="0.25">
      <c r="C437" s="239"/>
      <c r="D437" s="155"/>
      <c r="E437" s="156"/>
      <c r="F437" s="155"/>
      <c r="G437" s="155"/>
      <c r="H437" s="157"/>
      <c r="I437" s="155"/>
      <c r="J437" s="155"/>
      <c r="K437" s="155"/>
      <c r="L437" s="156"/>
      <c r="M437" s="267"/>
      <c r="N437" s="180"/>
      <c r="O437" s="180"/>
      <c r="P437" s="180"/>
      <c r="Q437" s="156"/>
      <c r="R437" s="73"/>
      <c r="S437" s="43"/>
      <c r="T437" s="43"/>
      <c r="U437" s="43"/>
      <c r="V437" s="13"/>
      <c r="W437" s="148"/>
      <c r="X437" s="286"/>
      <c r="Y437" s="148"/>
      <c r="Z437" s="288"/>
      <c r="AA437" s="287"/>
    </row>
    <row r="438" spans="3:27" x14ac:dyDescent="0.25">
      <c r="C438" s="384"/>
      <c r="D438" s="98"/>
      <c r="E438" s="97"/>
      <c r="F438" s="98"/>
      <c r="G438" s="98"/>
      <c r="H438" s="99"/>
      <c r="I438" s="98"/>
      <c r="J438" s="98"/>
      <c r="K438" s="98"/>
      <c r="L438" s="97"/>
      <c r="M438" s="278"/>
      <c r="N438" s="100"/>
      <c r="O438" s="100"/>
      <c r="P438" s="100"/>
      <c r="Q438" s="97"/>
      <c r="R438" s="129"/>
      <c r="S438" s="131"/>
      <c r="T438" s="131"/>
      <c r="U438" s="131"/>
      <c r="V438" s="13"/>
      <c r="W438" s="148"/>
      <c r="X438" s="286"/>
      <c r="Y438" s="148"/>
      <c r="Z438" s="288"/>
      <c r="AA438" s="287"/>
    </row>
    <row r="439" spans="3:27" x14ac:dyDescent="0.25">
      <c r="C439" s="379"/>
      <c r="D439" s="201"/>
      <c r="E439" s="200"/>
      <c r="F439" s="201"/>
      <c r="G439" s="201"/>
      <c r="H439" s="202"/>
      <c r="I439" s="201"/>
      <c r="J439" s="201"/>
      <c r="K439" s="201"/>
      <c r="L439" s="200"/>
      <c r="M439" s="251"/>
      <c r="N439" s="203"/>
      <c r="O439" s="203"/>
      <c r="P439" s="203"/>
      <c r="Q439" s="200"/>
      <c r="R439" s="73"/>
      <c r="S439" s="43"/>
      <c r="T439" s="43"/>
      <c r="U439" s="43"/>
      <c r="V439" s="13"/>
      <c r="W439" s="148"/>
      <c r="X439" s="286"/>
      <c r="Y439" s="148"/>
      <c r="Z439" s="288"/>
      <c r="AA439" s="287"/>
    </row>
    <row r="440" spans="3:27" x14ac:dyDescent="0.25">
      <c r="C440" s="239"/>
      <c r="D440" s="155"/>
      <c r="E440" s="156"/>
      <c r="F440" s="155"/>
      <c r="G440" s="155"/>
      <c r="H440" s="157"/>
      <c r="I440" s="155"/>
      <c r="J440" s="155"/>
      <c r="K440" s="155"/>
      <c r="L440" s="156"/>
      <c r="M440" s="267"/>
      <c r="N440" s="180"/>
      <c r="O440" s="180"/>
      <c r="P440" s="180"/>
      <c r="Q440" s="156"/>
      <c r="R440" s="73"/>
      <c r="S440" s="43"/>
      <c r="T440" s="43"/>
      <c r="U440" s="43"/>
      <c r="V440" s="13"/>
      <c r="W440" s="148"/>
      <c r="X440" s="286"/>
      <c r="Y440" s="148"/>
      <c r="Z440" s="288"/>
      <c r="AA440" s="287"/>
    </row>
    <row r="441" spans="3:27" x14ac:dyDescent="0.25">
      <c r="C441" s="239"/>
      <c r="D441" s="155"/>
      <c r="E441" s="156"/>
      <c r="F441" s="155"/>
      <c r="G441" s="155"/>
      <c r="H441" s="157"/>
      <c r="I441" s="155"/>
      <c r="J441" s="155"/>
      <c r="K441" s="155"/>
      <c r="L441" s="156"/>
      <c r="M441" s="267"/>
      <c r="N441" s="180"/>
      <c r="O441" s="180"/>
      <c r="P441" s="180"/>
      <c r="Q441" s="156"/>
      <c r="R441" s="73"/>
      <c r="S441" s="43"/>
      <c r="T441" s="43"/>
      <c r="U441" s="43"/>
      <c r="V441" s="13"/>
      <c r="W441" s="148"/>
      <c r="X441" s="286"/>
      <c r="Y441" s="148"/>
      <c r="Z441" s="288"/>
      <c r="AA441" s="287"/>
    </row>
    <row r="442" spans="3:27" x14ac:dyDescent="0.25">
      <c r="C442" s="236"/>
      <c r="D442" s="17"/>
      <c r="E442" s="16"/>
      <c r="F442" s="17"/>
      <c r="G442" s="17"/>
      <c r="H442" s="18"/>
      <c r="I442" s="17"/>
      <c r="J442" s="17"/>
      <c r="K442" s="17"/>
      <c r="L442" s="16"/>
      <c r="M442" s="244"/>
      <c r="N442" s="19"/>
      <c r="O442" s="19"/>
      <c r="P442" s="19"/>
      <c r="Q442" s="16"/>
      <c r="R442" s="21"/>
      <c r="S442" s="16"/>
      <c r="V442" s="13"/>
      <c r="W442" s="148"/>
      <c r="X442" s="286"/>
      <c r="Y442" s="148"/>
      <c r="Z442" s="288"/>
      <c r="AA442" s="287"/>
    </row>
    <row r="443" spans="3:27" x14ac:dyDescent="0.25">
      <c r="C443" s="239"/>
      <c r="D443" s="155"/>
      <c r="E443" s="156"/>
      <c r="F443" s="155"/>
      <c r="G443" s="155"/>
      <c r="H443" s="157"/>
      <c r="I443" s="155"/>
      <c r="J443" s="155"/>
      <c r="K443" s="155"/>
      <c r="L443" s="156"/>
      <c r="M443" s="267"/>
      <c r="N443" s="180"/>
      <c r="O443" s="180"/>
      <c r="P443" s="180"/>
      <c r="Q443" s="156"/>
      <c r="R443" s="73"/>
      <c r="S443" s="43"/>
      <c r="T443" s="43"/>
      <c r="U443" s="43"/>
      <c r="V443" s="13"/>
      <c r="W443" s="148"/>
      <c r="X443" s="286"/>
      <c r="Y443" s="148"/>
      <c r="Z443" s="288"/>
      <c r="AA443" s="287"/>
    </row>
    <row r="444" spans="3:27" x14ac:dyDescent="0.25">
      <c r="C444" s="382"/>
      <c r="D444" s="75"/>
      <c r="E444" s="74"/>
      <c r="F444" s="75"/>
      <c r="G444" s="75"/>
      <c r="H444" s="76"/>
      <c r="I444" s="75"/>
      <c r="J444" s="75"/>
      <c r="K444" s="75"/>
      <c r="L444" s="74"/>
      <c r="M444" s="272"/>
      <c r="N444" s="114"/>
      <c r="O444" s="114"/>
      <c r="P444" s="114"/>
      <c r="Q444" s="74"/>
      <c r="R444" s="21"/>
      <c r="S444" s="74"/>
      <c r="T444" s="74"/>
      <c r="U444" s="74"/>
      <c r="V444" s="13"/>
      <c r="W444" s="148"/>
      <c r="X444" s="286"/>
      <c r="Y444" s="148"/>
      <c r="Z444" s="288"/>
      <c r="AA444" s="287"/>
    </row>
    <row r="445" spans="3:27" x14ac:dyDescent="0.25">
      <c r="C445" s="239"/>
      <c r="D445" s="155"/>
      <c r="E445" s="156"/>
      <c r="F445" s="155"/>
      <c r="G445" s="155"/>
      <c r="H445" s="157"/>
      <c r="I445" s="155"/>
      <c r="J445" s="155"/>
      <c r="K445" s="155"/>
      <c r="L445" s="156"/>
      <c r="M445" s="267"/>
      <c r="N445" s="180"/>
      <c r="O445" s="180"/>
      <c r="P445" s="180"/>
      <c r="Q445" s="156"/>
      <c r="R445" s="73"/>
      <c r="S445" s="43"/>
      <c r="T445" s="43"/>
      <c r="U445" s="43"/>
      <c r="V445" s="13"/>
      <c r="W445" s="148"/>
      <c r="X445" s="286"/>
      <c r="Y445" s="148"/>
      <c r="Z445" s="288"/>
      <c r="AA445" s="287"/>
    </row>
    <row r="446" spans="3:27" x14ac:dyDescent="0.25">
      <c r="C446" s="376"/>
      <c r="D446" s="48"/>
      <c r="E446" s="47"/>
      <c r="F446" s="48"/>
      <c r="G446" s="48"/>
      <c r="H446" s="49"/>
      <c r="I446" s="48"/>
      <c r="J446" s="48"/>
      <c r="K446" s="48"/>
      <c r="L446" s="47"/>
      <c r="M446" s="248"/>
      <c r="N446" s="50"/>
      <c r="O446" s="50"/>
      <c r="P446" s="50"/>
      <c r="Q446" s="47"/>
      <c r="R446" s="21"/>
      <c r="S446" s="47"/>
      <c r="T446" s="47"/>
      <c r="U446" s="47"/>
      <c r="V446" s="13"/>
      <c r="W446" s="148"/>
      <c r="X446" s="286"/>
      <c r="Y446" s="148"/>
      <c r="Z446" s="288"/>
      <c r="AA446" s="287"/>
    </row>
    <row r="447" spans="3:27" x14ac:dyDescent="0.25">
      <c r="C447" s="383"/>
      <c r="D447" s="205"/>
      <c r="E447" s="204"/>
      <c r="F447" s="205"/>
      <c r="G447" s="205"/>
      <c r="H447" s="206"/>
      <c r="I447" s="205"/>
      <c r="J447" s="205"/>
      <c r="K447" s="205"/>
      <c r="L447" s="204"/>
      <c r="M447" s="254"/>
      <c r="N447" s="207"/>
      <c r="O447" s="207"/>
      <c r="P447" s="207"/>
      <c r="Q447" s="204"/>
      <c r="R447" s="73"/>
      <c r="S447" s="147"/>
      <c r="T447" s="101"/>
      <c r="U447" s="16"/>
      <c r="V447" s="13"/>
      <c r="W447" s="148"/>
      <c r="X447" s="286"/>
      <c r="Y447" s="148"/>
      <c r="Z447" s="288"/>
      <c r="AA447" s="287"/>
    </row>
    <row r="448" spans="3:27" x14ac:dyDescent="0.25">
      <c r="C448" s="370"/>
      <c r="D448" s="184"/>
      <c r="E448" s="183"/>
      <c r="F448" s="184"/>
      <c r="G448" s="184"/>
      <c r="H448" s="185"/>
      <c r="I448" s="184"/>
      <c r="J448" s="184"/>
      <c r="K448" s="184"/>
      <c r="L448" s="199"/>
      <c r="M448" s="252"/>
      <c r="N448" s="186"/>
      <c r="O448" s="186"/>
      <c r="P448" s="186"/>
      <c r="Q448" s="183"/>
      <c r="R448" s="73"/>
      <c r="S448" s="43"/>
      <c r="T448" s="43"/>
      <c r="U448" s="43"/>
      <c r="V448" s="13"/>
      <c r="W448" s="148"/>
      <c r="X448" s="286"/>
      <c r="Y448" s="148"/>
      <c r="Z448" s="288"/>
      <c r="AA448" s="287"/>
    </row>
    <row r="449" spans="3:27" x14ac:dyDescent="0.25">
      <c r="C449" s="237"/>
      <c r="D449" s="139"/>
      <c r="E449" s="138"/>
      <c r="F449" s="139"/>
      <c r="G449" s="139"/>
      <c r="H449" s="140"/>
      <c r="I449" s="139"/>
      <c r="J449" s="139"/>
      <c r="K449" s="139"/>
      <c r="L449" s="138"/>
      <c r="M449" s="256"/>
      <c r="N449" s="141"/>
      <c r="O449" s="141"/>
      <c r="P449" s="141"/>
      <c r="Q449" s="116"/>
      <c r="R449" s="73"/>
      <c r="S449" s="43"/>
      <c r="T449" s="43"/>
      <c r="U449" s="43"/>
      <c r="V449" s="13"/>
      <c r="W449" s="148"/>
      <c r="X449" s="286"/>
      <c r="Y449" s="148"/>
      <c r="Z449" s="288"/>
      <c r="AA449" s="287"/>
    </row>
    <row r="450" spans="3:27" x14ac:dyDescent="0.25">
      <c r="C450" s="373"/>
      <c r="D450" s="44"/>
      <c r="E450" s="43"/>
      <c r="F450" s="44"/>
      <c r="G450" s="44"/>
      <c r="H450" s="45"/>
      <c r="I450" s="44"/>
      <c r="J450" s="44"/>
      <c r="K450" s="44"/>
      <c r="L450" s="43"/>
      <c r="M450" s="257"/>
      <c r="N450" s="46"/>
      <c r="O450" s="46"/>
      <c r="P450" s="46"/>
      <c r="Q450" s="43"/>
      <c r="R450" s="21"/>
      <c r="V450" s="13"/>
      <c r="W450" s="148"/>
      <c r="X450" s="286"/>
      <c r="Y450" s="148"/>
      <c r="Z450" s="288"/>
      <c r="AA450" s="287"/>
    </row>
    <row r="451" spans="3:27" x14ac:dyDescent="0.25">
      <c r="C451" s="232"/>
      <c r="D451" s="132"/>
      <c r="E451" s="131"/>
      <c r="F451" s="132"/>
      <c r="G451" s="132"/>
      <c r="H451" s="133"/>
      <c r="I451" s="132"/>
      <c r="J451" s="132"/>
      <c r="K451" s="132"/>
      <c r="L451" s="131"/>
      <c r="M451" s="255"/>
      <c r="N451" s="134"/>
      <c r="O451" s="134"/>
      <c r="P451" s="134"/>
      <c r="Q451" s="131"/>
      <c r="R451" s="73"/>
      <c r="S451" s="43"/>
      <c r="T451" s="43"/>
      <c r="U451" s="43"/>
      <c r="V451" s="13"/>
      <c r="W451" s="148"/>
      <c r="X451" s="286"/>
      <c r="Y451" s="148"/>
      <c r="Z451" s="288"/>
      <c r="AA451" s="287"/>
    </row>
    <row r="452" spans="3:27" x14ac:dyDescent="0.25">
      <c r="C452" s="383"/>
      <c r="D452" s="205"/>
      <c r="E452" s="204"/>
      <c r="F452" s="205"/>
      <c r="G452" s="205"/>
      <c r="H452" s="206"/>
      <c r="I452" s="205"/>
      <c r="J452" s="205"/>
      <c r="K452" s="205"/>
      <c r="L452" s="204"/>
      <c r="M452" s="254"/>
      <c r="N452" s="207"/>
      <c r="O452" s="207"/>
      <c r="P452" s="207"/>
      <c r="Q452" s="204"/>
      <c r="R452" s="73"/>
      <c r="S452" s="137"/>
      <c r="T452" s="101"/>
      <c r="U452" s="16"/>
      <c r="V452" s="13"/>
      <c r="W452" s="148"/>
      <c r="X452" s="286"/>
      <c r="Y452" s="148"/>
      <c r="Z452" s="288"/>
      <c r="AA452" s="287"/>
    </row>
    <row r="453" spans="3:27" x14ac:dyDescent="0.25">
      <c r="C453" s="236"/>
      <c r="D453" s="17"/>
      <c r="E453" s="16"/>
      <c r="F453" s="17"/>
      <c r="G453" s="17"/>
      <c r="H453" s="18"/>
      <c r="I453" s="17"/>
      <c r="J453" s="17"/>
      <c r="K453" s="17"/>
      <c r="L453" s="16"/>
      <c r="M453" s="244"/>
      <c r="N453" s="19"/>
      <c r="O453" s="19"/>
      <c r="P453" s="19"/>
      <c r="Q453" s="16"/>
      <c r="R453" s="21"/>
      <c r="S453" s="16"/>
      <c r="V453" s="13"/>
      <c r="W453" s="148"/>
      <c r="X453" s="286"/>
      <c r="Y453" s="148"/>
      <c r="Z453" s="288"/>
      <c r="AA453" s="287"/>
    </row>
    <row r="454" spans="3:27" x14ac:dyDescent="0.25">
      <c r="C454" s="373"/>
      <c r="D454" s="44"/>
      <c r="E454" s="43"/>
      <c r="F454" s="44"/>
      <c r="G454" s="44"/>
      <c r="H454" s="45"/>
      <c r="I454" s="44"/>
      <c r="J454" s="44"/>
      <c r="K454" s="44"/>
      <c r="L454" s="43"/>
      <c r="M454" s="257"/>
      <c r="N454" s="46"/>
      <c r="O454" s="46"/>
      <c r="P454" s="46"/>
      <c r="Q454" s="43"/>
      <c r="R454" s="21"/>
      <c r="S454" s="43"/>
      <c r="T454" s="43"/>
      <c r="U454" s="43"/>
      <c r="V454" s="13"/>
      <c r="W454" s="148"/>
      <c r="X454" s="286"/>
      <c r="Y454" s="148"/>
      <c r="Z454" s="288"/>
      <c r="AA454" s="287"/>
    </row>
    <row r="455" spans="3:27" x14ac:dyDescent="0.25">
      <c r="C455" s="236"/>
      <c r="D455" s="17"/>
      <c r="E455" s="16"/>
      <c r="F455" s="17"/>
      <c r="G455" s="17"/>
      <c r="H455" s="18"/>
      <c r="I455" s="17"/>
      <c r="J455" s="17"/>
      <c r="K455" s="17"/>
      <c r="L455" s="16"/>
      <c r="M455" s="244"/>
      <c r="N455" s="19"/>
      <c r="O455" s="19"/>
      <c r="P455" s="19"/>
      <c r="Q455" s="16"/>
      <c r="R455" s="21"/>
      <c r="S455" s="16"/>
      <c r="V455" s="13"/>
      <c r="W455" s="148"/>
      <c r="X455" s="286"/>
      <c r="Y455" s="148"/>
      <c r="Z455" s="288"/>
      <c r="AA455" s="287"/>
    </row>
    <row r="456" spans="3:27" x14ac:dyDescent="0.25">
      <c r="C456" s="240"/>
      <c r="D456" s="159"/>
      <c r="E456" s="160"/>
      <c r="F456" s="159"/>
      <c r="G456" s="159"/>
      <c r="H456" s="161"/>
      <c r="I456" s="159"/>
      <c r="J456" s="159"/>
      <c r="K456" s="159"/>
      <c r="L456" s="156"/>
      <c r="M456" s="275"/>
      <c r="N456" s="181"/>
      <c r="O456" s="181"/>
      <c r="P456" s="181"/>
      <c r="Q456" s="160"/>
      <c r="R456" s="73"/>
      <c r="S456" s="43"/>
      <c r="T456" s="43"/>
      <c r="U456" s="43"/>
      <c r="V456" s="13"/>
      <c r="W456" s="148"/>
      <c r="X456" s="286"/>
      <c r="Y456" s="148"/>
      <c r="Z456" s="288"/>
      <c r="AA456" s="287"/>
    </row>
    <row r="457" spans="3:27" x14ac:dyDescent="0.25">
      <c r="C457" s="236"/>
      <c r="D457" s="17"/>
      <c r="E457" s="16"/>
      <c r="F457" s="17"/>
      <c r="G457" s="17"/>
      <c r="H457" s="18"/>
      <c r="I457" s="17"/>
      <c r="J457" s="17"/>
      <c r="K457" s="17"/>
      <c r="L457" s="16"/>
      <c r="M457" s="244"/>
      <c r="N457" s="19"/>
      <c r="O457" s="19"/>
      <c r="P457" s="19"/>
      <c r="Q457" s="16"/>
      <c r="R457" s="21"/>
      <c r="S457" s="16"/>
      <c r="V457" s="13"/>
      <c r="W457" s="148"/>
      <c r="X457" s="286"/>
      <c r="Y457" s="148"/>
      <c r="Z457" s="288"/>
      <c r="AA457" s="287"/>
    </row>
    <row r="458" spans="3:27" x14ac:dyDescent="0.25">
      <c r="C458" s="373"/>
      <c r="D458" s="44"/>
      <c r="E458" s="43"/>
      <c r="F458" s="44"/>
      <c r="G458" s="44"/>
      <c r="H458" s="45"/>
      <c r="I458" s="44"/>
      <c r="J458" s="44"/>
      <c r="K458" s="44"/>
      <c r="L458" s="43"/>
      <c r="M458" s="257"/>
      <c r="N458" s="78"/>
      <c r="O458" s="78"/>
      <c r="P458" s="78"/>
      <c r="Q458" s="43"/>
      <c r="R458" s="129"/>
      <c r="S458" s="131"/>
      <c r="T458" s="131"/>
      <c r="U458" s="131"/>
      <c r="V458" s="13"/>
      <c r="W458" s="148"/>
      <c r="X458" s="286"/>
      <c r="Y458" s="148"/>
      <c r="Z458" s="288"/>
      <c r="AA458" s="287"/>
    </row>
    <row r="459" spans="3:27" x14ac:dyDescent="0.25">
      <c r="C459" s="379"/>
      <c r="D459" s="201"/>
      <c r="E459" s="200"/>
      <c r="F459" s="201"/>
      <c r="G459" s="201"/>
      <c r="H459" s="202"/>
      <c r="I459" s="201"/>
      <c r="J459" s="201"/>
      <c r="K459" s="201"/>
      <c r="L459" s="199"/>
      <c r="M459" s="251"/>
      <c r="N459" s="203"/>
      <c r="O459" s="203"/>
      <c r="P459" s="203"/>
      <c r="Q459" s="200"/>
      <c r="R459" s="73"/>
      <c r="S459" s="43"/>
      <c r="T459" s="43"/>
      <c r="U459" s="43"/>
      <c r="V459" s="13"/>
      <c r="W459" s="148"/>
      <c r="X459" s="286"/>
      <c r="Y459" s="148"/>
      <c r="Z459" s="288"/>
      <c r="AA459" s="287"/>
    </row>
    <row r="460" spans="3:27" x14ac:dyDescent="0.25">
      <c r="C460" s="374"/>
      <c r="D460" s="188"/>
      <c r="E460" s="187"/>
      <c r="F460" s="188"/>
      <c r="G460" s="188"/>
      <c r="H460" s="189"/>
      <c r="I460" s="188"/>
      <c r="J460" s="188"/>
      <c r="K460" s="188"/>
      <c r="L460" s="199"/>
      <c r="M460" s="276"/>
      <c r="N460" s="190"/>
      <c r="O460" s="190"/>
      <c r="P460" s="190"/>
      <c r="Q460" s="187"/>
      <c r="R460" s="73"/>
      <c r="S460" s="43"/>
      <c r="T460" s="43"/>
      <c r="U460" s="43"/>
      <c r="V460" s="13"/>
      <c r="W460" s="148"/>
      <c r="X460" s="286"/>
      <c r="Y460" s="148"/>
      <c r="Z460" s="288"/>
      <c r="AA460" s="287"/>
    </row>
    <row r="461" spans="3:27" x14ac:dyDescent="0.25">
      <c r="C461" s="233"/>
      <c r="D461" s="63"/>
      <c r="E461" s="62"/>
      <c r="F461" s="63"/>
      <c r="G461" s="63"/>
      <c r="H461" s="64"/>
      <c r="I461" s="63"/>
      <c r="J461" s="63"/>
      <c r="K461" s="63"/>
      <c r="L461" s="62"/>
      <c r="M461" s="271"/>
      <c r="N461" s="65"/>
      <c r="O461" s="65"/>
      <c r="P461" s="65"/>
      <c r="Q461" s="62"/>
      <c r="R461" s="73"/>
      <c r="S461" s="43"/>
      <c r="T461" s="43"/>
      <c r="U461" s="43"/>
      <c r="V461" s="13"/>
      <c r="W461" s="148"/>
      <c r="X461" s="286"/>
      <c r="Y461" s="148"/>
      <c r="Z461" s="288"/>
      <c r="AA461" s="287"/>
    </row>
    <row r="462" spans="3:27" x14ac:dyDescent="0.25">
      <c r="C462" s="233"/>
      <c r="D462" s="63"/>
      <c r="E462" s="62"/>
      <c r="F462" s="63"/>
      <c r="G462" s="63"/>
      <c r="H462" s="64"/>
      <c r="I462" s="63"/>
      <c r="J462" s="63"/>
      <c r="K462" s="63"/>
      <c r="L462" s="131"/>
      <c r="M462" s="271"/>
      <c r="N462" s="65"/>
      <c r="O462" s="65"/>
      <c r="P462" s="65"/>
      <c r="Q462" s="62"/>
      <c r="R462" s="73"/>
      <c r="S462" s="43"/>
      <c r="T462" s="43"/>
      <c r="U462" s="43"/>
      <c r="V462" s="13"/>
      <c r="W462" s="148"/>
      <c r="X462" s="286"/>
      <c r="Y462" s="148"/>
      <c r="Z462" s="288"/>
      <c r="AA462" s="287"/>
    </row>
    <row r="463" spans="3:27" x14ac:dyDescent="0.25">
      <c r="C463" s="234"/>
      <c r="D463" s="150"/>
      <c r="E463" s="151"/>
      <c r="F463" s="150"/>
      <c r="G463" s="150"/>
      <c r="H463" s="152"/>
      <c r="I463" s="150"/>
      <c r="J463" s="150"/>
      <c r="K463" s="150"/>
      <c r="L463" s="131"/>
      <c r="M463" s="283"/>
      <c r="N463" s="153"/>
      <c r="O463" s="153"/>
      <c r="P463" s="153"/>
      <c r="Q463" s="151"/>
      <c r="R463" s="73"/>
      <c r="S463" s="47"/>
      <c r="T463" s="47"/>
      <c r="U463" s="47"/>
      <c r="V463" s="13"/>
      <c r="W463" s="148"/>
      <c r="X463" s="286"/>
      <c r="Y463" s="148"/>
      <c r="Z463" s="288"/>
      <c r="AA463" s="287"/>
    </row>
    <row r="464" spans="3:27" x14ac:dyDescent="0.25">
      <c r="C464" s="369"/>
      <c r="D464" s="3"/>
      <c r="E464" s="2"/>
      <c r="F464" s="3"/>
      <c r="G464" s="3"/>
      <c r="H464" s="4"/>
      <c r="I464" s="3"/>
      <c r="J464" s="3"/>
      <c r="K464" s="3"/>
      <c r="L464" s="2"/>
      <c r="M464" s="259"/>
      <c r="N464" s="5"/>
      <c r="O464" s="5"/>
      <c r="P464" s="5"/>
      <c r="Q464" s="2"/>
      <c r="R464" s="6"/>
      <c r="S464" s="7"/>
      <c r="T464" s="7"/>
      <c r="U464" s="7"/>
      <c r="V464" s="13"/>
      <c r="W464" s="148"/>
      <c r="X464" s="286"/>
      <c r="Y464" s="148"/>
      <c r="Z464" s="288"/>
      <c r="AA464" s="287"/>
    </row>
    <row r="465" spans="3:27" x14ac:dyDescent="0.25">
      <c r="C465" s="369"/>
      <c r="D465" s="3"/>
      <c r="E465" s="2"/>
      <c r="F465" s="3"/>
      <c r="G465" s="3"/>
      <c r="H465" s="4"/>
      <c r="I465" s="3"/>
      <c r="J465" s="3"/>
      <c r="K465" s="3"/>
      <c r="L465" s="2"/>
      <c r="M465" s="259"/>
      <c r="N465" s="5"/>
      <c r="O465" s="5"/>
      <c r="P465" s="5"/>
      <c r="Q465" s="2"/>
      <c r="R465" s="6"/>
      <c r="S465" s="7"/>
      <c r="T465" s="7"/>
      <c r="U465" s="7"/>
      <c r="V465" s="13"/>
      <c r="W465" s="148"/>
      <c r="X465" s="286"/>
      <c r="Y465" s="148"/>
      <c r="Z465" s="288"/>
      <c r="AA465" s="287"/>
    </row>
    <row r="466" spans="3:27" x14ac:dyDescent="0.25">
      <c r="C466" s="369"/>
      <c r="D466" s="3"/>
      <c r="E466" s="2"/>
      <c r="F466" s="3"/>
      <c r="G466" s="3"/>
      <c r="H466" s="4"/>
      <c r="I466" s="3"/>
      <c r="J466" s="3"/>
      <c r="K466" s="3"/>
      <c r="L466" s="2"/>
      <c r="M466" s="259"/>
      <c r="N466" s="5"/>
      <c r="O466" s="5"/>
      <c r="P466" s="5"/>
      <c r="Q466" s="2"/>
      <c r="R466" s="6"/>
      <c r="S466" s="2"/>
      <c r="T466" s="7"/>
      <c r="U466" s="7"/>
      <c r="V466" s="13"/>
      <c r="W466" s="148"/>
      <c r="X466" s="286"/>
      <c r="Y466" s="148"/>
      <c r="Z466" s="288"/>
      <c r="AA466" s="287"/>
    </row>
    <row r="467" spans="3:27" x14ac:dyDescent="0.25">
      <c r="C467" s="377"/>
      <c r="D467" s="196"/>
      <c r="E467" s="195"/>
      <c r="F467" s="196"/>
      <c r="G467" s="196"/>
      <c r="H467" s="197"/>
      <c r="I467" s="196"/>
      <c r="J467" s="196"/>
      <c r="K467" s="196"/>
      <c r="L467" s="195"/>
      <c r="M467" s="265"/>
      <c r="N467" s="198"/>
      <c r="O467" s="198"/>
      <c r="P467" s="198"/>
      <c r="Q467" s="195"/>
      <c r="R467" s="73"/>
      <c r="S467" s="43"/>
      <c r="T467" s="43"/>
      <c r="U467" s="43"/>
      <c r="V467" s="13"/>
      <c r="W467" s="148"/>
      <c r="X467" s="286"/>
      <c r="Y467" s="148"/>
      <c r="Z467" s="288"/>
      <c r="AA467" s="287"/>
    </row>
    <row r="468" spans="3:27" x14ac:dyDescent="0.25">
      <c r="C468" s="370"/>
      <c r="D468" s="184"/>
      <c r="E468" s="183"/>
      <c r="F468" s="184"/>
      <c r="G468" s="184"/>
      <c r="H468" s="185"/>
      <c r="I468" s="184"/>
      <c r="J468" s="184"/>
      <c r="K468" s="184"/>
      <c r="L468" s="199"/>
      <c r="M468" s="252"/>
      <c r="N468" s="186"/>
      <c r="O468" s="186"/>
      <c r="P468" s="186"/>
      <c r="Q468" s="183"/>
      <c r="R468" s="73"/>
      <c r="S468" s="43"/>
      <c r="T468" s="43"/>
      <c r="U468" s="43"/>
      <c r="V468" s="13"/>
      <c r="W468" s="148"/>
      <c r="X468" s="286"/>
      <c r="Y468" s="148"/>
      <c r="Z468" s="288"/>
      <c r="AA468" s="287"/>
    </row>
    <row r="469" spans="3:27" x14ac:dyDescent="0.25">
      <c r="C469" s="239"/>
      <c r="D469" s="155"/>
      <c r="E469" s="156"/>
      <c r="F469" s="155"/>
      <c r="G469" s="155"/>
      <c r="H469" s="157"/>
      <c r="I469" s="155"/>
      <c r="J469" s="155"/>
      <c r="K469" s="155"/>
      <c r="L469" s="156"/>
      <c r="M469" s="267"/>
      <c r="N469" s="180"/>
      <c r="O469" s="180"/>
      <c r="P469" s="180"/>
      <c r="Q469" s="156"/>
      <c r="R469" s="73"/>
      <c r="S469" s="43"/>
      <c r="T469" s="43"/>
      <c r="U469" s="43"/>
      <c r="V469" s="13"/>
      <c r="W469" s="148"/>
      <c r="X469" s="286"/>
      <c r="Y469" s="148"/>
      <c r="Z469" s="288"/>
      <c r="AA469" s="287"/>
    </row>
    <row r="470" spans="3:27" x14ac:dyDescent="0.25">
      <c r="C470" s="239"/>
      <c r="D470" s="155"/>
      <c r="E470" s="156"/>
      <c r="F470" s="155"/>
      <c r="G470" s="155"/>
      <c r="H470" s="157"/>
      <c r="I470" s="155"/>
      <c r="J470" s="155"/>
      <c r="K470" s="155"/>
      <c r="L470" s="156"/>
      <c r="M470" s="267"/>
      <c r="N470" s="180"/>
      <c r="O470" s="180"/>
      <c r="P470" s="180"/>
      <c r="Q470" s="156"/>
      <c r="R470" s="73"/>
      <c r="S470" s="43"/>
      <c r="T470" s="43"/>
      <c r="U470" s="43"/>
      <c r="V470" s="13"/>
      <c r="W470" s="148"/>
      <c r="X470" s="286"/>
      <c r="Y470" s="148"/>
      <c r="Z470" s="288"/>
      <c r="AA470" s="287"/>
    </row>
    <row r="471" spans="3:27" x14ac:dyDescent="0.25">
      <c r="C471" s="240"/>
      <c r="D471" s="159"/>
      <c r="E471" s="160"/>
      <c r="F471" s="159"/>
      <c r="G471" s="159"/>
      <c r="H471" s="161"/>
      <c r="I471" s="159"/>
      <c r="J471" s="159"/>
      <c r="K471" s="159"/>
      <c r="L471" s="156"/>
      <c r="M471" s="275"/>
      <c r="N471" s="181"/>
      <c r="O471" s="181"/>
      <c r="P471" s="181"/>
      <c r="Q471" s="160"/>
      <c r="R471" s="73"/>
      <c r="S471" s="43"/>
      <c r="T471" s="43"/>
      <c r="U471" s="43"/>
      <c r="V471" s="13"/>
      <c r="W471" s="148"/>
      <c r="X471" s="286"/>
      <c r="Y471" s="148"/>
      <c r="Z471" s="288"/>
      <c r="AA471" s="287"/>
    </row>
    <row r="472" spans="3:27" x14ac:dyDescent="0.25">
      <c r="C472" s="383"/>
      <c r="D472" s="205"/>
      <c r="E472" s="204"/>
      <c r="F472" s="205"/>
      <c r="G472" s="205"/>
      <c r="H472" s="206"/>
      <c r="I472" s="205"/>
      <c r="J472" s="205"/>
      <c r="K472" s="205"/>
      <c r="L472" s="204"/>
      <c r="M472" s="254"/>
      <c r="N472" s="207"/>
      <c r="O472" s="207"/>
      <c r="P472" s="207"/>
      <c r="Q472" s="204"/>
      <c r="R472" s="73"/>
      <c r="S472" s="137"/>
      <c r="T472" s="101"/>
      <c r="U472" s="16"/>
      <c r="V472" s="13"/>
      <c r="W472" s="148"/>
      <c r="X472" s="286"/>
      <c r="Y472" s="148"/>
      <c r="Z472" s="288"/>
      <c r="AA472" s="287"/>
    </row>
    <row r="473" spans="3:27" x14ac:dyDescent="0.25">
      <c r="C473" s="379"/>
      <c r="D473" s="201"/>
      <c r="E473" s="200"/>
      <c r="F473" s="201"/>
      <c r="G473" s="201"/>
      <c r="H473" s="202"/>
      <c r="I473" s="201"/>
      <c r="J473" s="201"/>
      <c r="K473" s="201"/>
      <c r="L473" s="200"/>
      <c r="M473" s="251"/>
      <c r="N473" s="203"/>
      <c r="O473" s="203"/>
      <c r="P473" s="203"/>
      <c r="Q473" s="200"/>
      <c r="R473" s="73"/>
      <c r="S473" s="43"/>
      <c r="T473" s="43"/>
      <c r="U473" s="43"/>
      <c r="V473" s="13"/>
      <c r="W473" s="148"/>
      <c r="X473" s="286"/>
      <c r="Y473" s="148"/>
      <c r="Z473" s="288"/>
      <c r="AA473" s="287"/>
    </row>
    <row r="474" spans="3:27" x14ac:dyDescent="0.25">
      <c r="C474" s="379"/>
      <c r="D474" s="201"/>
      <c r="E474" s="200"/>
      <c r="F474" s="201"/>
      <c r="G474" s="201"/>
      <c r="H474" s="202"/>
      <c r="I474" s="201"/>
      <c r="J474" s="201"/>
      <c r="K474" s="201"/>
      <c r="L474" s="200"/>
      <c r="M474" s="251"/>
      <c r="N474" s="203"/>
      <c r="O474" s="203"/>
      <c r="P474" s="203"/>
      <c r="Q474" s="200"/>
      <c r="R474" s="73"/>
      <c r="S474" s="43"/>
      <c r="T474" s="43"/>
      <c r="U474" s="43"/>
      <c r="V474" s="13"/>
      <c r="W474" s="148"/>
      <c r="X474" s="286"/>
      <c r="Y474" s="148"/>
      <c r="Z474" s="288"/>
      <c r="AA474" s="287"/>
    </row>
    <row r="475" spans="3:27" x14ac:dyDescent="0.25">
      <c r="C475" s="379"/>
      <c r="D475" s="201"/>
      <c r="E475" s="200"/>
      <c r="F475" s="201"/>
      <c r="G475" s="201"/>
      <c r="H475" s="202"/>
      <c r="I475" s="201"/>
      <c r="J475" s="201"/>
      <c r="K475" s="201"/>
      <c r="L475" s="200"/>
      <c r="M475" s="251"/>
      <c r="N475" s="203"/>
      <c r="O475" s="203"/>
      <c r="P475" s="203"/>
      <c r="Q475" s="200"/>
      <c r="R475" s="73"/>
      <c r="S475" s="43"/>
      <c r="T475" s="43"/>
      <c r="U475" s="43"/>
      <c r="V475" s="13"/>
      <c r="W475" s="148"/>
      <c r="X475" s="286"/>
      <c r="Y475" s="148"/>
      <c r="Z475" s="288"/>
      <c r="AA475" s="287"/>
    </row>
    <row r="476" spans="3:27" x14ac:dyDescent="0.25">
      <c r="C476" s="239"/>
      <c r="D476" s="155"/>
      <c r="E476" s="156"/>
      <c r="F476" s="155"/>
      <c r="G476" s="155"/>
      <c r="H476" s="157"/>
      <c r="I476" s="155"/>
      <c r="J476" s="155"/>
      <c r="K476" s="155"/>
      <c r="L476" s="131"/>
      <c r="M476" s="267"/>
      <c r="N476" s="158"/>
      <c r="O476" s="158"/>
      <c r="P476" s="158"/>
      <c r="Q476" s="156"/>
      <c r="R476" s="73"/>
      <c r="S476" s="43"/>
      <c r="T476" s="43"/>
      <c r="U476" s="43"/>
      <c r="V476" s="13"/>
      <c r="W476" s="148"/>
      <c r="X476" s="286"/>
      <c r="Y476" s="148"/>
      <c r="Z476" s="288"/>
      <c r="AA476" s="287"/>
    </row>
    <row r="477" spans="3:27" x14ac:dyDescent="0.25">
      <c r="C477" s="239"/>
      <c r="D477" s="155"/>
      <c r="E477" s="156"/>
      <c r="F477" s="155"/>
      <c r="G477" s="155"/>
      <c r="H477" s="157"/>
      <c r="I477" s="155"/>
      <c r="J477" s="155"/>
      <c r="K477" s="155"/>
      <c r="L477" s="131"/>
      <c r="M477" s="267"/>
      <c r="N477" s="158"/>
      <c r="O477" s="158"/>
      <c r="P477" s="158"/>
      <c r="Q477" s="156"/>
      <c r="R477" s="73"/>
      <c r="S477" s="43"/>
      <c r="T477" s="43"/>
      <c r="U477" s="43"/>
      <c r="V477" s="13"/>
      <c r="W477" s="148"/>
      <c r="X477" s="286"/>
      <c r="Y477" s="148"/>
      <c r="Z477" s="288"/>
      <c r="AA477" s="287"/>
    </row>
    <row r="478" spans="3:27" x14ac:dyDescent="0.25">
      <c r="C478" s="232"/>
      <c r="D478" s="132"/>
      <c r="E478" s="131"/>
      <c r="F478" s="132"/>
      <c r="G478" s="132"/>
      <c r="H478" s="133"/>
      <c r="I478" s="132"/>
      <c r="J478" s="132"/>
      <c r="K478" s="132"/>
      <c r="L478" s="131"/>
      <c r="M478" s="255"/>
      <c r="N478" s="134"/>
      <c r="O478" s="134"/>
      <c r="P478" s="134"/>
      <c r="Q478" s="131"/>
      <c r="R478" s="73"/>
      <c r="S478" s="137"/>
      <c r="T478" s="101"/>
      <c r="U478" s="16"/>
      <c r="V478" s="13"/>
      <c r="W478" s="148"/>
      <c r="X478" s="286"/>
      <c r="Y478" s="148"/>
      <c r="Z478" s="288"/>
      <c r="AA478" s="287"/>
    </row>
    <row r="479" spans="3:27" x14ac:dyDescent="0.25">
      <c r="C479" s="373"/>
      <c r="D479" s="44"/>
      <c r="E479" s="43"/>
      <c r="F479" s="44"/>
      <c r="G479" s="44"/>
      <c r="H479" s="45"/>
      <c r="I479" s="44"/>
      <c r="J479" s="44"/>
      <c r="K479" s="44"/>
      <c r="L479" s="43"/>
      <c r="M479" s="257"/>
      <c r="N479" s="46"/>
      <c r="O479" s="46"/>
      <c r="P479" s="46"/>
      <c r="Q479" s="43"/>
      <c r="R479" s="21"/>
      <c r="S479" s="43"/>
      <c r="T479" s="43"/>
      <c r="U479" s="43"/>
      <c r="V479" s="13"/>
      <c r="W479" s="148"/>
      <c r="X479" s="286"/>
      <c r="Y479" s="148"/>
      <c r="Z479" s="288"/>
      <c r="AA479" s="287"/>
    </row>
    <row r="480" spans="3:27" x14ac:dyDescent="0.25">
      <c r="C480" s="377"/>
      <c r="D480" s="196"/>
      <c r="E480" s="195"/>
      <c r="F480" s="196"/>
      <c r="G480" s="196"/>
      <c r="H480" s="197"/>
      <c r="I480" s="196"/>
      <c r="J480" s="196"/>
      <c r="K480" s="196"/>
      <c r="L480" s="195"/>
      <c r="M480" s="265"/>
      <c r="N480" s="198"/>
      <c r="O480" s="198"/>
      <c r="P480" s="198"/>
      <c r="Q480" s="195"/>
      <c r="R480" s="73"/>
      <c r="S480" s="43"/>
      <c r="T480" s="43"/>
      <c r="U480" s="43"/>
      <c r="V480" s="13"/>
      <c r="W480" s="148"/>
      <c r="X480" s="286"/>
      <c r="Y480" s="148"/>
      <c r="Z480" s="288"/>
      <c r="AA480" s="287"/>
    </row>
    <row r="481" spans="3:27" x14ac:dyDescent="0.25">
      <c r="C481" s="236"/>
      <c r="D481" s="17"/>
      <c r="E481" s="16"/>
      <c r="F481" s="17"/>
      <c r="G481" s="17"/>
      <c r="H481" s="18"/>
      <c r="I481" s="17"/>
      <c r="J481" s="17"/>
      <c r="K481" s="17"/>
      <c r="L481" s="16"/>
      <c r="M481" s="244"/>
      <c r="N481" s="19"/>
      <c r="O481" s="19"/>
      <c r="P481" s="19"/>
      <c r="Q481" s="16"/>
      <c r="R481" s="21"/>
      <c r="S481" s="16"/>
      <c r="V481" s="13"/>
      <c r="W481" s="148"/>
      <c r="X481" s="286"/>
      <c r="Y481" s="148"/>
      <c r="Z481" s="288"/>
      <c r="AA481" s="287"/>
    </row>
    <row r="482" spans="3:27" x14ac:dyDescent="0.25">
      <c r="C482" s="242"/>
      <c r="D482" s="117"/>
      <c r="E482" s="116"/>
      <c r="F482" s="117"/>
      <c r="G482" s="117"/>
      <c r="H482" s="118"/>
      <c r="I482" s="117"/>
      <c r="J482" s="117"/>
      <c r="K482" s="117"/>
      <c r="L482" s="138"/>
      <c r="M482" s="270"/>
      <c r="N482" s="119"/>
      <c r="O482" s="119"/>
      <c r="P482" s="119"/>
      <c r="Q482" s="116"/>
      <c r="R482" s="73"/>
      <c r="S482" s="175"/>
      <c r="T482" s="116"/>
      <c r="U482" s="16"/>
      <c r="V482" s="13"/>
      <c r="W482" s="148"/>
      <c r="X482" s="286"/>
      <c r="Y482" s="148"/>
      <c r="Z482" s="288"/>
      <c r="AA482" s="287"/>
    </row>
    <row r="483" spans="3:27" x14ac:dyDescent="0.25">
      <c r="C483" s="380"/>
      <c r="D483" s="36"/>
      <c r="E483" s="35"/>
      <c r="F483" s="36"/>
      <c r="G483" s="36"/>
      <c r="H483" s="37"/>
      <c r="I483" s="36"/>
      <c r="J483" s="36"/>
      <c r="K483" s="36"/>
      <c r="L483" s="35"/>
      <c r="M483" s="262"/>
      <c r="N483" s="38"/>
      <c r="O483" s="38"/>
      <c r="P483" s="38"/>
      <c r="Q483" s="35"/>
      <c r="R483" s="21"/>
      <c r="S483" s="16"/>
      <c r="V483" s="13"/>
      <c r="W483" s="148"/>
      <c r="X483" s="286"/>
      <c r="Y483" s="148"/>
      <c r="Z483" s="288"/>
      <c r="AA483" s="287"/>
    </row>
    <row r="484" spans="3:27" x14ac:dyDescent="0.25">
      <c r="C484" s="233"/>
      <c r="D484" s="63"/>
      <c r="E484" s="62"/>
      <c r="F484" s="63"/>
      <c r="G484" s="63"/>
      <c r="H484" s="64"/>
      <c r="I484" s="63"/>
      <c r="J484" s="63"/>
      <c r="K484" s="63"/>
      <c r="L484" s="131"/>
      <c r="M484" s="271"/>
      <c r="N484" s="65"/>
      <c r="O484" s="65"/>
      <c r="P484" s="65"/>
      <c r="Q484" s="62"/>
      <c r="R484" s="73"/>
      <c r="S484" s="43"/>
      <c r="T484" s="43"/>
      <c r="U484" s="43"/>
      <c r="V484" s="13"/>
      <c r="W484" s="148"/>
      <c r="X484" s="286"/>
      <c r="Y484" s="148"/>
      <c r="Z484" s="288"/>
      <c r="AA484" s="287"/>
    </row>
    <row r="485" spans="3:27" x14ac:dyDescent="0.25">
      <c r="C485" s="381"/>
      <c r="D485" s="177"/>
      <c r="E485" s="176"/>
      <c r="F485" s="177"/>
      <c r="G485" s="177"/>
      <c r="H485" s="178"/>
      <c r="I485" s="177"/>
      <c r="J485" s="177"/>
      <c r="K485" s="177"/>
      <c r="L485" s="176"/>
      <c r="M485" s="280"/>
      <c r="N485" s="179"/>
      <c r="O485" s="179"/>
      <c r="P485" s="179"/>
      <c r="Q485" s="176"/>
      <c r="R485" s="73"/>
      <c r="S485" s="43"/>
      <c r="T485" s="43"/>
      <c r="U485" s="43"/>
      <c r="V485" s="13"/>
      <c r="W485" s="148"/>
      <c r="X485" s="286"/>
      <c r="Y485" s="148"/>
      <c r="Z485" s="288"/>
      <c r="AA485" s="287"/>
    </row>
    <row r="486" spans="3:27" x14ac:dyDescent="0.25">
      <c r="C486" s="373"/>
      <c r="D486" s="44"/>
      <c r="E486" s="43"/>
      <c r="F486" s="44"/>
      <c r="G486" s="44"/>
      <c r="H486" s="45"/>
      <c r="I486" s="44"/>
      <c r="J486" s="44"/>
      <c r="K486" s="44"/>
      <c r="L486" s="43"/>
      <c r="M486" s="257"/>
      <c r="N486" s="46"/>
      <c r="O486" s="46"/>
      <c r="P486" s="46"/>
      <c r="Q486" s="43"/>
      <c r="R486" s="21"/>
      <c r="S486" s="43"/>
      <c r="V486" s="13"/>
      <c r="W486" s="148"/>
      <c r="X486" s="286"/>
      <c r="Y486" s="148"/>
      <c r="Z486" s="288"/>
      <c r="AA486" s="287"/>
    </row>
    <row r="487" spans="3:27" x14ac:dyDescent="0.25">
      <c r="C487" s="377"/>
      <c r="D487" s="196"/>
      <c r="E487" s="195"/>
      <c r="F487" s="196"/>
      <c r="G487" s="196"/>
      <c r="H487" s="197"/>
      <c r="I487" s="196"/>
      <c r="J487" s="196"/>
      <c r="K487" s="196"/>
      <c r="L487" s="195"/>
      <c r="M487" s="265"/>
      <c r="N487" s="198"/>
      <c r="O487" s="198"/>
      <c r="P487" s="198"/>
      <c r="Q487" s="195"/>
      <c r="R487" s="73"/>
      <c r="S487" s="43"/>
      <c r="T487" s="43"/>
      <c r="U487" s="43"/>
      <c r="V487" s="13"/>
      <c r="W487" s="148"/>
      <c r="X487" s="286"/>
      <c r="Y487" s="148"/>
      <c r="Z487" s="288"/>
      <c r="AA487" s="287"/>
    </row>
    <row r="488" spans="3:27" x14ac:dyDescent="0.25">
      <c r="C488" s="373"/>
      <c r="D488" s="44"/>
      <c r="E488" s="43"/>
      <c r="F488" s="44"/>
      <c r="G488" s="44"/>
      <c r="H488" s="45"/>
      <c r="I488" s="44"/>
      <c r="J488" s="44"/>
      <c r="K488" s="44"/>
      <c r="L488" s="43"/>
      <c r="M488" s="257"/>
      <c r="N488" s="78"/>
      <c r="O488" s="78"/>
      <c r="P488" s="78"/>
      <c r="Q488" s="43"/>
      <c r="R488" s="129"/>
      <c r="S488" s="131"/>
      <c r="T488" s="131"/>
      <c r="U488" s="131"/>
      <c r="V488" s="13"/>
      <c r="W488" s="148"/>
      <c r="X488" s="286"/>
      <c r="Y488" s="148"/>
      <c r="Z488" s="288"/>
      <c r="AA488" s="287"/>
    </row>
    <row r="489" spans="3:27" x14ac:dyDescent="0.25">
      <c r="C489" s="377"/>
      <c r="D489" s="196"/>
      <c r="E489" s="195"/>
      <c r="F489" s="196"/>
      <c r="G489" s="196"/>
      <c r="H489" s="197"/>
      <c r="I489" s="196"/>
      <c r="J489" s="196"/>
      <c r="K489" s="196"/>
      <c r="L489" s="195"/>
      <c r="M489" s="265"/>
      <c r="N489" s="198"/>
      <c r="O489" s="198"/>
      <c r="P489" s="198"/>
      <c r="Q489" s="195"/>
      <c r="R489" s="73"/>
      <c r="S489" s="43"/>
      <c r="T489" s="43"/>
      <c r="U489" s="43"/>
      <c r="V489" s="13"/>
      <c r="W489" s="148"/>
      <c r="X489" s="286"/>
      <c r="Y489" s="148"/>
      <c r="Z489" s="288"/>
      <c r="AA489" s="287"/>
    </row>
    <row r="490" spans="3:27" x14ac:dyDescent="0.25">
      <c r="C490" s="369"/>
      <c r="D490" s="3"/>
      <c r="E490" s="2"/>
      <c r="F490" s="3"/>
      <c r="G490" s="3"/>
      <c r="H490" s="4"/>
      <c r="I490" s="3"/>
      <c r="J490" s="3"/>
      <c r="K490" s="3"/>
      <c r="L490" s="2"/>
      <c r="M490" s="259"/>
      <c r="N490" s="5"/>
      <c r="O490" s="5"/>
      <c r="P490" s="5"/>
      <c r="Q490" s="2"/>
      <c r="R490" s="6"/>
      <c r="S490" s="7"/>
      <c r="T490" s="7"/>
      <c r="U490" s="7"/>
      <c r="V490" s="13"/>
      <c r="W490" s="148"/>
      <c r="X490" s="286"/>
      <c r="Y490" s="148"/>
      <c r="Z490" s="288"/>
      <c r="AA490" s="287"/>
    </row>
    <row r="491" spans="3:27" x14ac:dyDescent="0.25">
      <c r="C491" s="378"/>
      <c r="D491" s="33"/>
      <c r="E491" s="32"/>
      <c r="F491" s="33"/>
      <c r="G491" s="33"/>
      <c r="H491" s="34"/>
      <c r="I491" s="33"/>
      <c r="J491" s="33"/>
      <c r="K491" s="33"/>
      <c r="L491" s="54"/>
      <c r="M491" s="260"/>
      <c r="N491" s="57"/>
      <c r="O491" s="57"/>
      <c r="P491" s="57"/>
      <c r="Q491" s="32"/>
      <c r="R491" s="73"/>
      <c r="S491" s="51"/>
      <c r="T491" s="51"/>
      <c r="U491" s="51"/>
      <c r="V491" s="13"/>
      <c r="W491" s="148"/>
      <c r="X491" s="286"/>
      <c r="Y491" s="148"/>
      <c r="Z491" s="288"/>
      <c r="AA491" s="287"/>
    </row>
    <row r="492" spans="3:27" x14ac:dyDescent="0.25">
      <c r="C492" s="236"/>
      <c r="D492" s="17"/>
      <c r="E492" s="16"/>
      <c r="F492" s="17"/>
      <c r="G492" s="17"/>
      <c r="H492" s="18"/>
      <c r="I492" s="17"/>
      <c r="J492" s="17"/>
      <c r="K492" s="17"/>
      <c r="L492" s="16"/>
      <c r="M492" s="244"/>
      <c r="N492" s="19"/>
      <c r="O492" s="19"/>
      <c r="P492" s="19"/>
      <c r="Q492" s="16"/>
      <c r="R492" s="21"/>
      <c r="S492" s="16"/>
      <c r="V492" s="13"/>
      <c r="W492" s="148"/>
      <c r="X492" s="286"/>
      <c r="Y492" s="148"/>
      <c r="Z492" s="288"/>
      <c r="AA492" s="287"/>
    </row>
    <row r="493" spans="3:27" x14ac:dyDescent="0.25">
      <c r="C493" s="379"/>
      <c r="D493" s="201"/>
      <c r="E493" s="200"/>
      <c r="F493" s="201"/>
      <c r="G493" s="201"/>
      <c r="H493" s="202"/>
      <c r="I493" s="201"/>
      <c r="J493" s="201"/>
      <c r="K493" s="201"/>
      <c r="L493" s="200"/>
      <c r="M493" s="251"/>
      <c r="N493" s="203"/>
      <c r="O493" s="203"/>
      <c r="P493" s="203"/>
      <c r="Q493" s="200"/>
      <c r="R493" s="73"/>
      <c r="S493" s="43"/>
      <c r="T493" s="43"/>
      <c r="U493" s="43"/>
      <c r="V493" s="13"/>
      <c r="W493" s="148"/>
      <c r="X493" s="286"/>
      <c r="Y493" s="148"/>
      <c r="Z493" s="288"/>
      <c r="AA493" s="287"/>
    </row>
    <row r="494" spans="3:27" x14ac:dyDescent="0.25">
      <c r="C494" s="384"/>
      <c r="D494" s="98"/>
      <c r="E494" s="97"/>
      <c r="F494" s="98"/>
      <c r="G494" s="98"/>
      <c r="H494" s="99"/>
      <c r="I494" s="98"/>
      <c r="J494" s="98"/>
      <c r="K494" s="98"/>
      <c r="L494" s="97"/>
      <c r="M494" s="278"/>
      <c r="N494" s="100"/>
      <c r="O494" s="100"/>
      <c r="P494" s="100"/>
      <c r="Q494" s="97"/>
      <c r="R494" s="73"/>
      <c r="S494" s="16"/>
      <c r="T494" s="16"/>
      <c r="U494" s="16"/>
      <c r="V494" s="13"/>
      <c r="W494" s="148"/>
      <c r="X494" s="286"/>
      <c r="Y494" s="148"/>
      <c r="Z494" s="288"/>
      <c r="AA494" s="287"/>
    </row>
    <row r="495" spans="3:27" x14ac:dyDescent="0.25">
      <c r="C495" s="382"/>
      <c r="D495" s="75"/>
      <c r="E495" s="74"/>
      <c r="F495" s="75"/>
      <c r="G495" s="75"/>
      <c r="H495" s="76"/>
      <c r="I495" s="75"/>
      <c r="J495" s="75"/>
      <c r="K495" s="75"/>
      <c r="L495" s="54"/>
      <c r="M495" s="272"/>
      <c r="N495" s="77"/>
      <c r="O495" s="77"/>
      <c r="P495" s="77"/>
      <c r="Q495" s="74"/>
      <c r="R495" s="73"/>
      <c r="S495" s="51"/>
      <c r="T495" s="51"/>
      <c r="U495" s="51"/>
      <c r="V495" s="13"/>
      <c r="W495" s="148"/>
      <c r="X495" s="286"/>
      <c r="Y495" s="148"/>
      <c r="Z495" s="288"/>
      <c r="AA495" s="287"/>
    </row>
    <row r="496" spans="3:27" x14ac:dyDescent="0.25">
      <c r="C496" s="233"/>
      <c r="D496" s="63"/>
      <c r="E496" s="62"/>
      <c r="F496" s="63"/>
      <c r="G496" s="63"/>
      <c r="H496" s="64"/>
      <c r="I496" s="63"/>
      <c r="J496" s="63"/>
      <c r="K496" s="63"/>
      <c r="L496" s="58"/>
      <c r="M496" s="271"/>
      <c r="N496" s="65"/>
      <c r="O496" s="65"/>
      <c r="P496" s="65"/>
      <c r="Q496" s="62"/>
      <c r="R496" s="73"/>
      <c r="S496" s="43"/>
      <c r="T496" s="43"/>
      <c r="U496" s="43"/>
      <c r="V496" s="13"/>
      <c r="W496" s="148"/>
      <c r="X496" s="286"/>
      <c r="Y496" s="148"/>
      <c r="Z496" s="288"/>
      <c r="AA496" s="287"/>
    </row>
    <row r="497" spans="3:27" x14ac:dyDescent="0.25">
      <c r="C497" s="369"/>
      <c r="D497" s="3"/>
      <c r="E497" s="2"/>
      <c r="F497" s="3"/>
      <c r="G497" s="3"/>
      <c r="H497" s="4"/>
      <c r="I497" s="3"/>
      <c r="J497" s="3"/>
      <c r="K497" s="3"/>
      <c r="L497" s="2"/>
      <c r="M497" s="259"/>
      <c r="N497" s="5"/>
      <c r="O497" s="5"/>
      <c r="P497" s="5"/>
      <c r="Q497" s="2"/>
      <c r="R497" s="6"/>
      <c r="S497" s="7"/>
      <c r="T497" s="7"/>
      <c r="U497" s="7"/>
      <c r="V497" s="13"/>
      <c r="W497" s="148"/>
      <c r="X497" s="286"/>
      <c r="Y497" s="148"/>
      <c r="Z497" s="288"/>
      <c r="AA497" s="287"/>
    </row>
    <row r="498" spans="3:27" x14ac:dyDescent="0.25">
      <c r="C498" s="236"/>
      <c r="D498" s="17"/>
      <c r="E498" s="16"/>
      <c r="F498" s="17"/>
      <c r="G498" s="17"/>
      <c r="H498" s="18"/>
      <c r="I498" s="17"/>
      <c r="J498" s="17"/>
      <c r="K498" s="17"/>
      <c r="L498" s="16"/>
      <c r="M498" s="244"/>
      <c r="N498" s="19"/>
      <c r="O498" s="19"/>
      <c r="P498" s="19"/>
      <c r="Q498" s="16"/>
      <c r="R498" s="21"/>
      <c r="S498" s="16"/>
      <c r="V498" s="13"/>
      <c r="W498" s="148"/>
      <c r="X498" s="286"/>
      <c r="Y498" s="148"/>
      <c r="Z498" s="288"/>
      <c r="AA498" s="287"/>
    </row>
    <row r="499" spans="3:27" x14ac:dyDescent="0.25">
      <c r="C499" s="378"/>
      <c r="D499" s="33"/>
      <c r="E499" s="32"/>
      <c r="F499" s="33"/>
      <c r="G499" s="33"/>
      <c r="H499" s="34"/>
      <c r="I499" s="33"/>
      <c r="J499" s="33"/>
      <c r="K499" s="33"/>
      <c r="L499" s="54"/>
      <c r="M499" s="260"/>
      <c r="N499" s="57"/>
      <c r="O499" s="57"/>
      <c r="P499" s="57"/>
      <c r="Q499" s="32"/>
      <c r="R499" s="56"/>
      <c r="S499" s="51"/>
      <c r="T499" s="51"/>
      <c r="U499" s="51"/>
      <c r="V499" s="13"/>
      <c r="W499" s="148"/>
      <c r="X499" s="286"/>
      <c r="Y499" s="148"/>
      <c r="Z499" s="288"/>
      <c r="AA499" s="287"/>
    </row>
    <row r="500" spans="3:27" x14ac:dyDescent="0.25">
      <c r="C500" s="389"/>
      <c r="D500" s="224"/>
      <c r="E500" s="223"/>
      <c r="F500" s="224"/>
      <c r="G500" s="224"/>
      <c r="H500" s="225"/>
      <c r="I500" s="224"/>
      <c r="J500" s="224"/>
      <c r="K500" s="224"/>
      <c r="L500" s="223"/>
      <c r="M500" s="249"/>
      <c r="N500" s="226"/>
      <c r="O500" s="226"/>
      <c r="P500" s="226"/>
      <c r="Q500" s="223"/>
      <c r="R500" s="21"/>
      <c r="S500" s="147"/>
      <c r="V500" s="13"/>
      <c r="W500" s="148"/>
      <c r="X500" s="286"/>
      <c r="Y500" s="148"/>
      <c r="Z500" s="288"/>
      <c r="AA500" s="287"/>
    </row>
    <row r="501" spans="3:27" x14ac:dyDescent="0.25">
      <c r="C501" s="389"/>
      <c r="D501" s="224"/>
      <c r="E501" s="223"/>
      <c r="F501" s="224"/>
      <c r="G501" s="224"/>
      <c r="H501" s="225"/>
      <c r="I501" s="224"/>
      <c r="J501" s="224"/>
      <c r="K501" s="224"/>
      <c r="L501" s="223"/>
      <c r="M501" s="249"/>
      <c r="N501" s="226"/>
      <c r="O501" s="226"/>
      <c r="P501" s="226"/>
      <c r="Q501" s="223"/>
      <c r="R501" s="21"/>
      <c r="S501" s="147"/>
      <c r="V501" s="13"/>
      <c r="W501" s="148"/>
      <c r="X501" s="286"/>
      <c r="Y501" s="148"/>
      <c r="Z501" s="288"/>
      <c r="AA501" s="287"/>
    </row>
    <row r="502" spans="3:27" x14ac:dyDescent="0.25">
      <c r="C502" s="390"/>
      <c r="D502" s="59"/>
      <c r="E502" s="58"/>
      <c r="F502" s="59"/>
      <c r="G502" s="59"/>
      <c r="H502" s="60"/>
      <c r="I502" s="59"/>
      <c r="J502" s="59"/>
      <c r="K502" s="59"/>
      <c r="L502" s="54"/>
      <c r="M502" s="250"/>
      <c r="N502" s="61"/>
      <c r="O502" s="61"/>
      <c r="P502" s="61"/>
      <c r="Q502" s="58"/>
      <c r="R502" s="56"/>
      <c r="S502" s="51"/>
      <c r="T502" s="51"/>
      <c r="U502" s="51"/>
      <c r="V502" s="13"/>
      <c r="W502" s="148"/>
      <c r="X502" s="286"/>
      <c r="Y502" s="148"/>
      <c r="Z502" s="288"/>
      <c r="AA502" s="287"/>
    </row>
    <row r="503" spans="3:27" x14ac:dyDescent="0.25">
      <c r="C503" s="369"/>
      <c r="D503" s="3"/>
      <c r="E503" s="2"/>
      <c r="F503" s="3"/>
      <c r="G503" s="3"/>
      <c r="H503" s="4"/>
      <c r="I503" s="3"/>
      <c r="J503" s="3"/>
      <c r="K503" s="3"/>
      <c r="L503" s="2"/>
      <c r="M503" s="259"/>
      <c r="N503" s="5"/>
      <c r="O503" s="5"/>
      <c r="P503" s="5"/>
      <c r="Q503" s="2"/>
      <c r="R503" s="6"/>
      <c r="S503" s="2"/>
      <c r="T503" s="10"/>
      <c r="U503" s="10"/>
      <c r="V503" s="13"/>
      <c r="W503" s="148"/>
      <c r="X503" s="286"/>
      <c r="Y503" s="148"/>
      <c r="Z503" s="288"/>
      <c r="AA503" s="287"/>
    </row>
    <row r="504" spans="3:27" x14ac:dyDescent="0.25">
      <c r="C504" s="374"/>
      <c r="D504" s="188"/>
      <c r="E504" s="187"/>
      <c r="F504" s="188"/>
      <c r="G504" s="188"/>
      <c r="H504" s="189"/>
      <c r="I504" s="188"/>
      <c r="J504" s="188"/>
      <c r="K504" s="188"/>
      <c r="L504" s="199"/>
      <c r="M504" s="276"/>
      <c r="N504" s="190"/>
      <c r="O504" s="190"/>
      <c r="P504" s="190"/>
      <c r="Q504" s="187"/>
      <c r="R504" s="73"/>
      <c r="S504" s="43"/>
      <c r="T504" s="43"/>
      <c r="U504" s="43"/>
      <c r="V504" s="13"/>
      <c r="W504" s="148"/>
      <c r="X504" s="286"/>
      <c r="Y504" s="148"/>
      <c r="Z504" s="288"/>
      <c r="AA504" s="287"/>
    </row>
    <row r="505" spans="3:27" x14ac:dyDescent="0.25">
      <c r="C505" s="376"/>
      <c r="D505" s="48"/>
      <c r="E505" s="47"/>
      <c r="F505" s="48"/>
      <c r="G505" s="48"/>
      <c r="H505" s="49"/>
      <c r="I505" s="48"/>
      <c r="J505" s="48"/>
      <c r="K505" s="48"/>
      <c r="L505" s="47"/>
      <c r="M505" s="248"/>
      <c r="N505" s="92"/>
      <c r="O505" s="92"/>
      <c r="P505" s="92"/>
      <c r="Q505" s="47"/>
      <c r="R505" s="72"/>
      <c r="S505" s="51"/>
      <c r="T505" s="51"/>
      <c r="U505" s="51"/>
      <c r="V505" s="13"/>
      <c r="W505" s="148"/>
      <c r="X505" s="286"/>
      <c r="Y505" s="148"/>
      <c r="Z505" s="288"/>
      <c r="AA505" s="287"/>
    </row>
    <row r="506" spans="3:27" x14ac:dyDescent="0.25">
      <c r="C506" s="383"/>
      <c r="D506" s="205"/>
      <c r="E506" s="204"/>
      <c r="F506" s="205"/>
      <c r="G506" s="205"/>
      <c r="H506" s="206"/>
      <c r="I506" s="205"/>
      <c r="J506" s="205"/>
      <c r="K506" s="205"/>
      <c r="L506" s="204"/>
      <c r="M506" s="254"/>
      <c r="N506" s="207"/>
      <c r="O506" s="207"/>
      <c r="P506" s="207"/>
      <c r="Q506" s="204"/>
      <c r="R506" s="21"/>
      <c r="S506" s="43"/>
      <c r="T506" s="43"/>
      <c r="U506" s="43"/>
      <c r="V506" s="13"/>
      <c r="W506" s="148"/>
      <c r="X506" s="286"/>
      <c r="Y506" s="148"/>
      <c r="Z506" s="288"/>
      <c r="AA506" s="287"/>
    </row>
    <row r="507" spans="3:27" x14ac:dyDescent="0.25">
      <c r="C507" s="374"/>
      <c r="D507" s="188"/>
      <c r="E507" s="187"/>
      <c r="F507" s="188"/>
      <c r="G507" s="188"/>
      <c r="H507" s="189"/>
      <c r="I507" s="188"/>
      <c r="J507" s="188"/>
      <c r="K507" s="188"/>
      <c r="L507" s="187"/>
      <c r="M507" s="276"/>
      <c r="N507" s="190"/>
      <c r="O507" s="190"/>
      <c r="P507" s="190"/>
      <c r="Q507" s="187"/>
      <c r="R507" s="73"/>
      <c r="S507" s="43"/>
      <c r="T507" s="43"/>
      <c r="U507" s="43"/>
      <c r="V507" s="13"/>
      <c r="W507" s="148"/>
      <c r="X507" s="286"/>
      <c r="Y507" s="148"/>
      <c r="Z507" s="288"/>
      <c r="AA507" s="287"/>
    </row>
    <row r="508" spans="3:27" x14ac:dyDescent="0.25">
      <c r="C508" s="239"/>
      <c r="D508" s="155"/>
      <c r="E508" s="156"/>
      <c r="F508" s="155"/>
      <c r="G508" s="155"/>
      <c r="H508" s="157"/>
      <c r="I508" s="155"/>
      <c r="J508" s="155"/>
      <c r="K508" s="155"/>
      <c r="L508" s="156"/>
      <c r="M508" s="267"/>
      <c r="N508" s="180"/>
      <c r="O508" s="180"/>
      <c r="P508" s="180"/>
      <c r="Q508" s="156"/>
      <c r="R508" s="73"/>
      <c r="S508" s="43"/>
      <c r="T508" s="43"/>
      <c r="U508" s="43"/>
      <c r="V508" s="13"/>
      <c r="W508" s="148"/>
      <c r="X508" s="286"/>
      <c r="Y508" s="148"/>
      <c r="Z508" s="288"/>
      <c r="AA508" s="287"/>
    </row>
    <row r="509" spans="3:27" x14ac:dyDescent="0.25">
      <c r="C509" s="239"/>
      <c r="D509" s="155"/>
      <c r="E509" s="156"/>
      <c r="F509" s="155"/>
      <c r="G509" s="155"/>
      <c r="H509" s="157"/>
      <c r="I509" s="155"/>
      <c r="J509" s="155"/>
      <c r="K509" s="155"/>
      <c r="L509" s="156"/>
      <c r="M509" s="267"/>
      <c r="N509" s="180"/>
      <c r="O509" s="180"/>
      <c r="P509" s="180"/>
      <c r="Q509" s="156"/>
      <c r="R509" s="73"/>
      <c r="S509" s="43"/>
      <c r="T509" s="43"/>
      <c r="U509" s="43"/>
      <c r="V509" s="13"/>
      <c r="W509" s="148"/>
      <c r="X509" s="286"/>
      <c r="Y509" s="148"/>
      <c r="Z509" s="288"/>
      <c r="AA509" s="287"/>
    </row>
    <row r="510" spans="3:27" x14ac:dyDescent="0.25">
      <c r="C510" s="240"/>
      <c r="D510" s="159"/>
      <c r="E510" s="160"/>
      <c r="F510" s="159"/>
      <c r="G510" s="159"/>
      <c r="H510" s="161"/>
      <c r="I510" s="159"/>
      <c r="J510" s="159"/>
      <c r="K510" s="159"/>
      <c r="L510" s="156"/>
      <c r="M510" s="275"/>
      <c r="N510" s="181"/>
      <c r="O510" s="181"/>
      <c r="P510" s="181"/>
      <c r="Q510" s="160"/>
      <c r="R510" s="73"/>
      <c r="S510" s="43"/>
      <c r="T510" s="43"/>
      <c r="U510" s="43"/>
      <c r="V510" s="13"/>
      <c r="W510" s="148"/>
      <c r="X510" s="286"/>
      <c r="Y510" s="148"/>
      <c r="Z510" s="288"/>
      <c r="AA510" s="287"/>
    </row>
    <row r="511" spans="3:27" x14ac:dyDescent="0.25">
      <c r="C511" s="240"/>
      <c r="D511" s="159"/>
      <c r="E511" s="160"/>
      <c r="F511" s="159"/>
      <c r="G511" s="159"/>
      <c r="H511" s="161"/>
      <c r="I511" s="159"/>
      <c r="J511" s="159"/>
      <c r="K511" s="159"/>
      <c r="L511" s="156"/>
      <c r="M511" s="275"/>
      <c r="N511" s="181"/>
      <c r="O511" s="181"/>
      <c r="P511" s="181"/>
      <c r="Q511" s="160"/>
      <c r="R511" s="73"/>
      <c r="S511" s="43"/>
      <c r="T511" s="43"/>
      <c r="U511" s="43"/>
      <c r="V511" s="13"/>
      <c r="W511" s="148"/>
      <c r="X511" s="286"/>
      <c r="Y511" s="148"/>
      <c r="Z511" s="288"/>
      <c r="AA511" s="287"/>
    </row>
    <row r="512" spans="3:27" x14ac:dyDescent="0.25">
      <c r="C512" s="240"/>
      <c r="D512" s="159"/>
      <c r="E512" s="160"/>
      <c r="F512" s="159"/>
      <c r="G512" s="159"/>
      <c r="H512" s="161"/>
      <c r="I512" s="159"/>
      <c r="J512" s="159"/>
      <c r="K512" s="159"/>
      <c r="L512" s="156"/>
      <c r="M512" s="275"/>
      <c r="N512" s="181"/>
      <c r="O512" s="181"/>
      <c r="P512" s="181"/>
      <c r="Q512" s="160"/>
      <c r="R512" s="73"/>
      <c r="S512" s="43"/>
      <c r="T512" s="43"/>
      <c r="U512" s="43"/>
      <c r="V512" s="13"/>
      <c r="W512" s="148"/>
      <c r="X512" s="286"/>
      <c r="Y512" s="148"/>
      <c r="Z512" s="288"/>
      <c r="AA512" s="287"/>
    </row>
    <row r="513" spans="3:27" x14ac:dyDescent="0.25">
      <c r="C513" s="385"/>
      <c r="D513" s="218"/>
      <c r="E513" s="217"/>
      <c r="F513" s="218"/>
      <c r="G513" s="218"/>
      <c r="H513" s="219"/>
      <c r="I513" s="218"/>
      <c r="J513" s="218"/>
      <c r="K513" s="218"/>
      <c r="L513" s="217"/>
      <c r="M513" s="263"/>
      <c r="N513" s="220"/>
      <c r="O513" s="220"/>
      <c r="P513" s="220"/>
      <c r="Q513" s="217"/>
      <c r="R513" s="73"/>
      <c r="S513" s="137"/>
      <c r="T513" s="101"/>
      <c r="U513" s="16"/>
      <c r="V513" s="13"/>
      <c r="W513" s="148"/>
      <c r="X513" s="286"/>
      <c r="Y513" s="148"/>
      <c r="Z513" s="288"/>
      <c r="AA513" s="287"/>
    </row>
    <row r="514" spans="3:27" x14ac:dyDescent="0.25">
      <c r="C514" s="385"/>
      <c r="D514" s="218"/>
      <c r="E514" s="217"/>
      <c r="F514" s="218"/>
      <c r="G514" s="218"/>
      <c r="H514" s="219"/>
      <c r="I514" s="218"/>
      <c r="J514" s="218"/>
      <c r="K514" s="218"/>
      <c r="L514" s="217"/>
      <c r="M514" s="263"/>
      <c r="N514" s="220"/>
      <c r="O514" s="220"/>
      <c r="P514" s="220"/>
      <c r="Q514" s="217"/>
      <c r="R514" s="73"/>
      <c r="S514" s="137"/>
      <c r="T514" s="101"/>
      <c r="U514" s="16"/>
      <c r="V514" s="13"/>
      <c r="W514" s="148"/>
      <c r="X514" s="286"/>
      <c r="Y514" s="148"/>
      <c r="Z514" s="288"/>
      <c r="AA514" s="287"/>
    </row>
    <row r="515" spans="3:27" x14ac:dyDescent="0.25">
      <c r="C515" s="239"/>
      <c r="D515" s="155"/>
      <c r="E515" s="156"/>
      <c r="F515" s="155"/>
      <c r="G515" s="155"/>
      <c r="H515" s="157"/>
      <c r="I515" s="155"/>
      <c r="J515" s="155"/>
      <c r="K515" s="155"/>
      <c r="L515" s="131"/>
      <c r="M515" s="267"/>
      <c r="N515" s="158"/>
      <c r="O515" s="158"/>
      <c r="P515" s="158"/>
      <c r="Q515" s="156"/>
      <c r="R515" s="73"/>
      <c r="S515" s="43"/>
      <c r="T515" s="43"/>
      <c r="U515" s="43"/>
      <c r="V515" s="13"/>
      <c r="W515" s="148"/>
      <c r="X515" s="286"/>
      <c r="Y515" s="148"/>
      <c r="Z515" s="288"/>
      <c r="AA515" s="287"/>
    </row>
    <row r="516" spans="3:27" x14ac:dyDescent="0.25">
      <c r="C516" s="241"/>
      <c r="D516" s="163"/>
      <c r="E516" s="164"/>
      <c r="F516" s="163"/>
      <c r="G516" s="163"/>
      <c r="H516" s="165"/>
      <c r="I516" s="163"/>
      <c r="J516" s="163"/>
      <c r="K516" s="163"/>
      <c r="L516" s="138"/>
      <c r="M516" s="253"/>
      <c r="N516" s="174"/>
      <c r="O516" s="174"/>
      <c r="P516" s="174"/>
      <c r="Q516" s="164"/>
      <c r="R516" s="73"/>
      <c r="S516" s="43"/>
      <c r="T516" s="43"/>
      <c r="U516" s="43"/>
      <c r="V516" s="13"/>
      <c r="W516" s="148"/>
      <c r="X516" s="286"/>
      <c r="Y516" s="148"/>
      <c r="Z516" s="288"/>
      <c r="AA516" s="287"/>
    </row>
    <row r="517" spans="3:27" x14ac:dyDescent="0.25">
      <c r="C517" s="383"/>
      <c r="D517" s="205"/>
      <c r="E517" s="204"/>
      <c r="F517" s="205"/>
      <c r="G517" s="205"/>
      <c r="H517" s="206"/>
      <c r="I517" s="205"/>
      <c r="J517" s="205"/>
      <c r="K517" s="205"/>
      <c r="L517" s="199"/>
      <c r="M517" s="254"/>
      <c r="N517" s="207"/>
      <c r="O517" s="207"/>
      <c r="P517" s="207"/>
      <c r="Q517" s="204"/>
      <c r="R517" s="73"/>
      <c r="S517" s="43"/>
      <c r="T517" s="43"/>
      <c r="U517" s="43"/>
      <c r="V517" s="13"/>
      <c r="W517" s="148"/>
      <c r="X517" s="286"/>
      <c r="Y517" s="148"/>
      <c r="Z517" s="288"/>
      <c r="AA517" s="287"/>
    </row>
    <row r="518" spans="3:27" x14ac:dyDescent="0.25">
      <c r="C518" s="236"/>
      <c r="D518" s="17"/>
      <c r="E518" s="16"/>
      <c r="F518" s="17"/>
      <c r="G518" s="17"/>
      <c r="H518" s="18"/>
      <c r="I518" s="17"/>
      <c r="J518" s="17"/>
      <c r="K518" s="17"/>
      <c r="L518" s="16"/>
      <c r="M518" s="244"/>
      <c r="N518" s="19"/>
      <c r="O518" s="19"/>
      <c r="P518" s="19"/>
      <c r="Q518" s="16"/>
      <c r="R518" s="20"/>
      <c r="S518" s="16"/>
      <c r="V518" s="13"/>
      <c r="W518" s="148"/>
      <c r="X518" s="286"/>
      <c r="Y518" s="148"/>
      <c r="Z518" s="288"/>
      <c r="AA518" s="287"/>
    </row>
    <row r="519" spans="3:27" x14ac:dyDescent="0.25">
      <c r="C519" s="239"/>
      <c r="D519" s="155"/>
      <c r="E519" s="156"/>
      <c r="F519" s="155"/>
      <c r="G519" s="155"/>
      <c r="H519" s="157"/>
      <c r="I519" s="155"/>
      <c r="J519" s="155"/>
      <c r="K519" s="155"/>
      <c r="L519" s="131"/>
      <c r="M519" s="267"/>
      <c r="N519" s="158"/>
      <c r="O519" s="158"/>
      <c r="P519" s="158"/>
      <c r="Q519" s="156"/>
      <c r="R519" s="73"/>
      <c r="S519" s="43"/>
      <c r="T519" s="43"/>
      <c r="U519" s="16"/>
      <c r="V519" s="13"/>
      <c r="W519" s="148"/>
      <c r="X519" s="286"/>
      <c r="Y519" s="148"/>
      <c r="Z519" s="288"/>
      <c r="AA519" s="287"/>
    </row>
    <row r="520" spans="3:27" x14ac:dyDescent="0.25">
      <c r="C520" s="376"/>
      <c r="D520" s="48"/>
      <c r="E520" s="47"/>
      <c r="F520" s="48"/>
      <c r="G520" s="48"/>
      <c r="H520" s="49"/>
      <c r="I520" s="48"/>
      <c r="J520" s="48"/>
      <c r="K520" s="48"/>
      <c r="L520" s="47"/>
      <c r="M520" s="248"/>
      <c r="N520" s="92"/>
      <c r="O520" s="92"/>
      <c r="P520" s="92"/>
      <c r="Q520" s="47"/>
      <c r="R520" s="73"/>
      <c r="S520" s="51"/>
      <c r="T520" s="51"/>
      <c r="U520" s="51"/>
      <c r="V520" s="13"/>
      <c r="W520" s="148"/>
      <c r="X520" s="286"/>
      <c r="Y520" s="148"/>
      <c r="Z520" s="288"/>
      <c r="AA520" s="287"/>
    </row>
    <row r="521" spans="3:27" x14ac:dyDescent="0.25">
      <c r="C521" s="233"/>
      <c r="D521" s="63"/>
      <c r="E521" s="62"/>
      <c r="F521" s="63"/>
      <c r="G521" s="63"/>
      <c r="H521" s="64"/>
      <c r="I521" s="63"/>
      <c r="J521" s="63"/>
      <c r="K521" s="63"/>
      <c r="L521" s="131"/>
      <c r="M521" s="271"/>
      <c r="N521" s="65"/>
      <c r="O521" s="65"/>
      <c r="P521" s="65"/>
      <c r="Q521" s="62"/>
      <c r="R521" s="73"/>
      <c r="S521" s="43"/>
      <c r="T521" s="43"/>
      <c r="U521" s="43"/>
      <c r="V521" s="13"/>
      <c r="W521" s="148"/>
      <c r="X521" s="286"/>
      <c r="Y521" s="148"/>
      <c r="Z521" s="288"/>
      <c r="AA521" s="287"/>
    </row>
    <row r="522" spans="3:27" x14ac:dyDescent="0.25">
      <c r="C522" s="369"/>
      <c r="D522" s="3"/>
      <c r="E522" s="2"/>
      <c r="F522" s="3"/>
      <c r="G522" s="3"/>
      <c r="H522" s="4"/>
      <c r="I522" s="3"/>
      <c r="J522" s="3"/>
      <c r="K522" s="3"/>
      <c r="L522" s="2"/>
      <c r="M522" s="259"/>
      <c r="N522" s="5"/>
      <c r="O522" s="5"/>
      <c r="P522" s="5"/>
      <c r="Q522" s="2"/>
      <c r="R522" s="6"/>
      <c r="S522" s="7"/>
      <c r="T522" s="7"/>
      <c r="U522" s="7"/>
      <c r="V522" s="13"/>
      <c r="W522" s="148"/>
      <c r="X522" s="286"/>
      <c r="Y522" s="148"/>
      <c r="Z522" s="288"/>
      <c r="AA522" s="287"/>
    </row>
    <row r="523" spans="3:27" x14ac:dyDescent="0.25">
      <c r="C523" s="391"/>
      <c r="D523" s="228"/>
      <c r="E523" s="227"/>
      <c r="F523" s="228"/>
      <c r="G523" s="228"/>
      <c r="H523" s="229"/>
      <c r="I523" s="228"/>
      <c r="J523" s="228"/>
      <c r="K523" s="228"/>
      <c r="L523" s="227"/>
      <c r="M523" s="284"/>
      <c r="N523" s="230"/>
      <c r="O523" s="230"/>
      <c r="P523" s="230"/>
      <c r="Q523" s="227"/>
      <c r="R523" s="73"/>
      <c r="S523" s="137"/>
      <c r="T523" s="101"/>
      <c r="U523" s="16"/>
      <c r="V523" s="13"/>
      <c r="W523" s="148"/>
      <c r="X523" s="286"/>
      <c r="Y523" s="148"/>
      <c r="Z523" s="288"/>
      <c r="AA523" s="287"/>
    </row>
    <row r="524" spans="3:27" x14ac:dyDescent="0.25">
      <c r="C524" s="239"/>
      <c r="D524" s="155"/>
      <c r="E524" s="156"/>
      <c r="F524" s="155"/>
      <c r="G524" s="155"/>
      <c r="H524" s="157"/>
      <c r="I524" s="155"/>
      <c r="J524" s="155"/>
      <c r="K524" s="155"/>
      <c r="L524" s="131"/>
      <c r="M524" s="267"/>
      <c r="N524" s="158"/>
      <c r="O524" s="158"/>
      <c r="P524" s="158"/>
      <c r="Q524" s="156"/>
      <c r="R524" s="73"/>
      <c r="S524" s="43"/>
      <c r="T524" s="43"/>
      <c r="U524" s="43"/>
      <c r="V524" s="13"/>
      <c r="W524" s="148"/>
      <c r="X524" s="286"/>
      <c r="Y524" s="148"/>
      <c r="Z524" s="288"/>
      <c r="AA524" s="287"/>
    </row>
    <row r="525" spans="3:27" x14ac:dyDescent="0.25">
      <c r="C525" s="232"/>
      <c r="D525" s="132"/>
      <c r="E525" s="131"/>
      <c r="F525" s="132"/>
      <c r="G525" s="132"/>
      <c r="H525" s="133"/>
      <c r="I525" s="132"/>
      <c r="J525" s="132"/>
      <c r="K525" s="132"/>
      <c r="L525" s="138"/>
      <c r="M525" s="255"/>
      <c r="N525" s="142"/>
      <c r="O525" s="142"/>
      <c r="P525" s="142"/>
      <c r="Q525" s="131"/>
      <c r="R525" s="73"/>
      <c r="S525" s="43"/>
      <c r="T525" s="101"/>
      <c r="U525" s="16"/>
      <c r="V525" s="13"/>
      <c r="W525" s="148"/>
      <c r="X525" s="286"/>
      <c r="Y525" s="148"/>
      <c r="Z525" s="288"/>
      <c r="AA525" s="287"/>
    </row>
    <row r="526" spans="3:27" x14ac:dyDescent="0.25">
      <c r="C526" s="376"/>
      <c r="D526" s="48"/>
      <c r="E526" s="47"/>
      <c r="F526" s="48"/>
      <c r="G526" s="48"/>
      <c r="H526" s="49"/>
      <c r="I526" s="48"/>
      <c r="J526" s="48"/>
      <c r="K526" s="48"/>
      <c r="L526" s="47"/>
      <c r="M526" s="248"/>
      <c r="N526" s="50"/>
      <c r="O526" s="50"/>
      <c r="P526" s="50"/>
      <c r="Q526" s="47"/>
      <c r="R526" s="21"/>
      <c r="S526" s="47"/>
      <c r="T526" s="47"/>
      <c r="U526" s="47"/>
      <c r="V526" s="13"/>
      <c r="W526" s="148"/>
      <c r="X526" s="286"/>
      <c r="Y526" s="148"/>
      <c r="Z526" s="288"/>
      <c r="AA526" s="287"/>
    </row>
    <row r="527" spans="3:27" x14ac:dyDescent="0.25">
      <c r="C527" s="241"/>
      <c r="D527" s="163"/>
      <c r="E527" s="164"/>
      <c r="F527" s="163"/>
      <c r="G527" s="163"/>
      <c r="H527" s="165"/>
      <c r="I527" s="163"/>
      <c r="J527" s="163"/>
      <c r="K527" s="163"/>
      <c r="L527" s="164"/>
      <c r="M527" s="253"/>
      <c r="N527" s="174"/>
      <c r="O527" s="174"/>
      <c r="P527" s="174"/>
      <c r="Q527" s="164"/>
      <c r="R527" s="73"/>
      <c r="S527" s="43"/>
      <c r="T527" s="43"/>
      <c r="U527" s="43"/>
      <c r="V527" s="13"/>
      <c r="W527" s="148"/>
      <c r="X527" s="286"/>
      <c r="Y527" s="148"/>
      <c r="Z527" s="288"/>
      <c r="AA527" s="287"/>
    </row>
    <row r="528" spans="3:27" x14ac:dyDescent="0.25">
      <c r="C528" s="377"/>
      <c r="D528" s="196"/>
      <c r="E528" s="195"/>
      <c r="F528" s="196"/>
      <c r="G528" s="196"/>
      <c r="H528" s="197"/>
      <c r="I528" s="196"/>
      <c r="J528" s="196"/>
      <c r="K528" s="196"/>
      <c r="L528" s="199"/>
      <c r="M528" s="265"/>
      <c r="N528" s="198"/>
      <c r="O528" s="198"/>
      <c r="P528" s="198"/>
      <c r="Q528" s="195"/>
      <c r="R528" s="73"/>
      <c r="S528" s="43"/>
      <c r="T528" s="43"/>
      <c r="U528" s="43"/>
      <c r="V528" s="13"/>
      <c r="W528" s="148"/>
      <c r="X528" s="286"/>
      <c r="Y528" s="148"/>
      <c r="Z528" s="288"/>
      <c r="AA528" s="287"/>
    </row>
    <row r="529" spans="3:27" x14ac:dyDescent="0.25">
      <c r="C529" s="237"/>
      <c r="D529" s="139"/>
      <c r="E529" s="138"/>
      <c r="F529" s="139"/>
      <c r="G529" s="139"/>
      <c r="H529" s="140"/>
      <c r="I529" s="139"/>
      <c r="J529" s="139"/>
      <c r="K529" s="139"/>
      <c r="L529" s="138"/>
      <c r="M529" s="256"/>
      <c r="N529" s="141"/>
      <c r="O529" s="141"/>
      <c r="P529" s="141"/>
      <c r="Q529" s="116"/>
      <c r="R529" s="73"/>
      <c r="S529" s="43"/>
      <c r="T529" s="43"/>
      <c r="U529" s="43"/>
      <c r="V529" s="13"/>
      <c r="W529" s="148"/>
      <c r="X529" s="286"/>
      <c r="Y529" s="148"/>
      <c r="Z529" s="288"/>
      <c r="AA529" s="287"/>
    </row>
    <row r="530" spans="3:27" x14ac:dyDescent="0.25">
      <c r="C530" s="379"/>
      <c r="D530" s="201"/>
      <c r="E530" s="200"/>
      <c r="F530" s="201"/>
      <c r="G530" s="201"/>
      <c r="H530" s="202"/>
      <c r="I530" s="201"/>
      <c r="J530" s="201"/>
      <c r="K530" s="201"/>
      <c r="L530" s="200"/>
      <c r="M530" s="251"/>
      <c r="N530" s="203"/>
      <c r="O530" s="203"/>
      <c r="P530" s="203"/>
      <c r="Q530" s="200"/>
      <c r="R530" s="73"/>
      <c r="S530" s="43"/>
      <c r="T530" s="43"/>
      <c r="U530" s="43"/>
      <c r="V530" s="13"/>
      <c r="W530" s="148"/>
      <c r="X530" s="286"/>
      <c r="Y530" s="148"/>
      <c r="Z530" s="288"/>
      <c r="AA530" s="287"/>
    </row>
    <row r="531" spans="3:27" x14ac:dyDescent="0.25">
      <c r="C531" s="385"/>
      <c r="D531" s="218"/>
      <c r="E531" s="217"/>
      <c r="F531" s="218"/>
      <c r="G531" s="218"/>
      <c r="H531" s="219"/>
      <c r="I531" s="218"/>
      <c r="J531" s="218"/>
      <c r="K531" s="218"/>
      <c r="L531" s="217"/>
      <c r="M531" s="263"/>
      <c r="N531" s="220"/>
      <c r="O531" s="220"/>
      <c r="P531" s="220"/>
      <c r="Q531" s="217"/>
      <c r="R531" s="73"/>
      <c r="S531" s="137"/>
      <c r="T531" s="101"/>
      <c r="U531" s="16"/>
      <c r="V531" s="13"/>
      <c r="W531" s="148"/>
      <c r="X531" s="286"/>
      <c r="Y531" s="148"/>
      <c r="Z531" s="288"/>
      <c r="AA531" s="287"/>
    </row>
    <row r="532" spans="3:27" x14ac:dyDescent="0.25">
      <c r="C532" s="236"/>
      <c r="D532" s="17"/>
      <c r="E532" s="16"/>
      <c r="F532" s="17"/>
      <c r="G532" s="17"/>
      <c r="H532" s="18"/>
      <c r="I532" s="17"/>
      <c r="J532" s="17"/>
      <c r="K532" s="17"/>
      <c r="L532" s="16"/>
      <c r="M532" s="244"/>
      <c r="N532" s="19"/>
      <c r="O532" s="19"/>
      <c r="P532" s="19"/>
      <c r="Q532" s="16"/>
      <c r="R532" s="21"/>
      <c r="S532" s="16"/>
      <c r="V532" s="13"/>
      <c r="W532" s="148"/>
      <c r="X532" s="286"/>
      <c r="Y532" s="148"/>
      <c r="Z532" s="288"/>
      <c r="AA532" s="287"/>
    </row>
    <row r="533" spans="3:27" x14ac:dyDescent="0.25">
      <c r="C533" s="376"/>
      <c r="D533" s="48"/>
      <c r="E533" s="47"/>
      <c r="F533" s="48"/>
      <c r="G533" s="48"/>
      <c r="H533" s="49"/>
      <c r="I533" s="48"/>
      <c r="J533" s="48"/>
      <c r="K533" s="48"/>
      <c r="L533" s="47"/>
      <c r="M533" s="248"/>
      <c r="N533" s="92"/>
      <c r="O533" s="92"/>
      <c r="P533" s="92"/>
      <c r="Q533" s="47"/>
      <c r="R533" s="73"/>
      <c r="S533" s="51"/>
      <c r="T533" s="51"/>
      <c r="U533" s="51"/>
      <c r="V533" s="13"/>
      <c r="W533" s="148"/>
      <c r="X533" s="286"/>
      <c r="Y533" s="148"/>
      <c r="Z533" s="288"/>
      <c r="AA533" s="287"/>
    </row>
    <row r="534" spans="3:27" x14ac:dyDescent="0.25">
      <c r="C534" s="373"/>
      <c r="D534" s="44"/>
      <c r="E534" s="43"/>
      <c r="F534" s="44"/>
      <c r="G534" s="44"/>
      <c r="H534" s="45"/>
      <c r="I534" s="44"/>
      <c r="J534" s="44"/>
      <c r="K534" s="44"/>
      <c r="L534" s="43"/>
      <c r="M534" s="257"/>
      <c r="N534" s="46"/>
      <c r="O534" s="46"/>
      <c r="P534" s="46"/>
      <c r="Q534" s="43"/>
      <c r="R534" s="21"/>
      <c r="S534" s="43"/>
      <c r="T534" s="43"/>
      <c r="U534" s="43"/>
      <c r="V534" s="13"/>
      <c r="W534" s="148"/>
      <c r="X534" s="286"/>
      <c r="Y534" s="148"/>
      <c r="Z534" s="288"/>
      <c r="AA534" s="287"/>
    </row>
    <row r="535" spans="3:27" x14ac:dyDescent="0.25">
      <c r="C535" s="377"/>
      <c r="D535" s="196"/>
      <c r="E535" s="195"/>
      <c r="F535" s="196"/>
      <c r="G535" s="196"/>
      <c r="H535" s="197"/>
      <c r="I535" s="196"/>
      <c r="J535" s="196"/>
      <c r="K535" s="196"/>
      <c r="L535" s="195"/>
      <c r="M535" s="265"/>
      <c r="N535" s="198"/>
      <c r="O535" s="198"/>
      <c r="P535" s="198"/>
      <c r="Q535" s="195"/>
      <c r="R535" s="73"/>
      <c r="S535" s="131"/>
      <c r="T535" s="131"/>
      <c r="U535" s="131"/>
      <c r="V535" s="13"/>
      <c r="W535" s="148"/>
      <c r="X535" s="286"/>
      <c r="Y535" s="148"/>
      <c r="Z535" s="288"/>
      <c r="AA535" s="287"/>
    </row>
    <row r="536" spans="3:27" x14ac:dyDescent="0.25">
      <c r="C536" s="376"/>
      <c r="D536" s="48"/>
      <c r="E536" s="47"/>
      <c r="F536" s="48"/>
      <c r="G536" s="48"/>
      <c r="H536" s="49"/>
      <c r="I536" s="48"/>
      <c r="J536" s="48"/>
      <c r="K536" s="48"/>
      <c r="L536" s="47"/>
      <c r="M536" s="248"/>
      <c r="N536" s="92"/>
      <c r="O536" s="92"/>
      <c r="P536" s="92"/>
      <c r="Q536" s="47"/>
      <c r="R536" s="129"/>
      <c r="S536" s="131"/>
      <c r="T536" s="131"/>
      <c r="U536" s="131"/>
      <c r="V536" s="13"/>
      <c r="W536" s="148"/>
      <c r="X536" s="286"/>
      <c r="Y536" s="148"/>
      <c r="Z536" s="288"/>
      <c r="AA536" s="287"/>
    </row>
    <row r="537" spans="3:27" x14ac:dyDescent="0.25">
      <c r="C537" s="381"/>
      <c r="D537" s="177"/>
      <c r="E537" s="176"/>
      <c r="F537" s="177"/>
      <c r="G537" s="177"/>
      <c r="H537" s="178"/>
      <c r="I537" s="177"/>
      <c r="J537" s="177"/>
      <c r="K537" s="177"/>
      <c r="L537" s="176"/>
      <c r="M537" s="280"/>
      <c r="N537" s="179"/>
      <c r="O537" s="179"/>
      <c r="P537" s="179"/>
      <c r="Q537" s="176"/>
      <c r="R537" s="73"/>
      <c r="S537" s="43"/>
      <c r="T537" s="43"/>
      <c r="U537" s="43"/>
      <c r="V537" s="13"/>
      <c r="W537" s="148"/>
      <c r="X537" s="286"/>
      <c r="Y537" s="148"/>
      <c r="Z537" s="288"/>
      <c r="AA537" s="287"/>
    </row>
    <row r="538" spans="3:27" x14ac:dyDescent="0.25">
      <c r="C538" s="232"/>
      <c r="D538" s="132"/>
      <c r="E538" s="131"/>
      <c r="F538" s="132"/>
      <c r="G538" s="132"/>
      <c r="H538" s="133"/>
      <c r="I538" s="132"/>
      <c r="J538" s="132"/>
      <c r="K538" s="132"/>
      <c r="L538" s="131"/>
      <c r="M538" s="255"/>
      <c r="N538" s="134"/>
      <c r="O538" s="134"/>
      <c r="P538" s="134"/>
      <c r="Q538" s="131"/>
      <c r="R538" s="73"/>
      <c r="S538" s="137"/>
      <c r="T538" s="101"/>
      <c r="U538" s="16"/>
      <c r="V538" s="13"/>
      <c r="W538" s="148"/>
      <c r="X538" s="286"/>
      <c r="Y538" s="148"/>
      <c r="Z538" s="288"/>
      <c r="AA538" s="287"/>
    </row>
    <row r="539" spans="3:27" x14ac:dyDescent="0.25">
      <c r="C539" s="370"/>
      <c r="D539" s="184"/>
      <c r="E539" s="183"/>
      <c r="F539" s="184"/>
      <c r="G539" s="184"/>
      <c r="H539" s="185"/>
      <c r="I539" s="184"/>
      <c r="J539" s="184"/>
      <c r="K539" s="184"/>
      <c r="L539" s="199"/>
      <c r="M539" s="252"/>
      <c r="N539" s="186"/>
      <c r="O539" s="186"/>
      <c r="P539" s="186"/>
      <c r="Q539" s="183"/>
      <c r="R539" s="73"/>
      <c r="S539" s="43"/>
      <c r="T539" s="43"/>
      <c r="U539" s="43"/>
      <c r="V539" s="13"/>
      <c r="W539" s="148"/>
      <c r="X539" s="286"/>
      <c r="Y539" s="148"/>
      <c r="Z539" s="288"/>
      <c r="AA539" s="287"/>
    </row>
    <row r="540" spans="3:27" x14ac:dyDescent="0.25">
      <c r="C540" s="388"/>
      <c r="D540" s="84"/>
      <c r="E540" s="83"/>
      <c r="F540" s="84"/>
      <c r="G540" s="84"/>
      <c r="H540" s="85"/>
      <c r="I540" s="84"/>
      <c r="J540" s="84"/>
      <c r="K540" s="84"/>
      <c r="L540" s="83"/>
      <c r="M540" s="261"/>
      <c r="N540" s="86"/>
      <c r="O540" s="86"/>
      <c r="P540" s="86"/>
      <c r="Q540" s="83"/>
      <c r="R540" s="129"/>
      <c r="S540" s="131"/>
      <c r="T540" s="131"/>
      <c r="U540" s="131"/>
      <c r="V540" s="13"/>
      <c r="W540" s="148"/>
      <c r="X540" s="286"/>
      <c r="Y540" s="148"/>
      <c r="Z540" s="288"/>
      <c r="AA540" s="287"/>
    </row>
    <row r="541" spans="3:27" x14ac:dyDescent="0.25">
      <c r="C541" s="236"/>
      <c r="D541" s="17"/>
      <c r="E541" s="16"/>
      <c r="F541" s="17"/>
      <c r="G541" s="17"/>
      <c r="H541" s="18"/>
      <c r="I541" s="17"/>
      <c r="J541" s="17"/>
      <c r="K541" s="17"/>
      <c r="L541" s="16"/>
      <c r="M541" s="244"/>
      <c r="N541" s="19"/>
      <c r="O541" s="19"/>
      <c r="P541" s="19"/>
      <c r="Q541" s="16"/>
      <c r="R541" s="21"/>
      <c r="S541" s="16"/>
      <c r="V541" s="13"/>
      <c r="W541" s="148"/>
      <c r="X541" s="286"/>
      <c r="Y541" s="148"/>
      <c r="Z541" s="288"/>
      <c r="AA541" s="287"/>
    </row>
    <row r="542" spans="3:27" x14ac:dyDescent="0.25">
      <c r="C542" s="377"/>
      <c r="D542" s="196"/>
      <c r="E542" s="195"/>
      <c r="F542" s="196"/>
      <c r="G542" s="196"/>
      <c r="H542" s="197"/>
      <c r="I542" s="196"/>
      <c r="J542" s="196"/>
      <c r="K542" s="196"/>
      <c r="L542" s="199"/>
      <c r="M542" s="265"/>
      <c r="N542" s="198"/>
      <c r="O542" s="198"/>
      <c r="P542" s="198"/>
      <c r="Q542" s="195"/>
      <c r="R542" s="73"/>
      <c r="S542" s="143"/>
      <c r="T542" s="43"/>
      <c r="U542" s="43"/>
      <c r="V542" s="13"/>
      <c r="W542" s="148"/>
      <c r="X542" s="286"/>
      <c r="Y542" s="148"/>
      <c r="Z542" s="288"/>
      <c r="AA542" s="287"/>
    </row>
    <row r="543" spans="3:27" x14ac:dyDescent="0.25">
      <c r="C543" s="242"/>
      <c r="D543" s="117"/>
      <c r="E543" s="116"/>
      <c r="F543" s="117"/>
      <c r="G543" s="117"/>
      <c r="H543" s="118"/>
      <c r="I543" s="117"/>
      <c r="J543" s="117"/>
      <c r="K543" s="117"/>
      <c r="L543" s="131"/>
      <c r="M543" s="270"/>
      <c r="N543" s="167"/>
      <c r="O543" s="167"/>
      <c r="P543" s="167"/>
      <c r="Q543" s="116"/>
      <c r="R543" s="73"/>
      <c r="S543" s="143"/>
      <c r="T543" s="43"/>
      <c r="U543" s="43"/>
      <c r="V543" s="13"/>
      <c r="W543" s="148"/>
      <c r="X543" s="286"/>
      <c r="Y543" s="148"/>
      <c r="Z543" s="288"/>
      <c r="AA543" s="287"/>
    </row>
    <row r="544" spans="3:27" x14ac:dyDescent="0.25">
      <c r="C544" s="233"/>
      <c r="D544" s="63"/>
      <c r="E544" s="62"/>
      <c r="F544" s="63"/>
      <c r="G544" s="63"/>
      <c r="H544" s="64"/>
      <c r="I544" s="63"/>
      <c r="J544" s="63"/>
      <c r="K544" s="63"/>
      <c r="L544" s="62"/>
      <c r="M544" s="271"/>
      <c r="N544" s="65"/>
      <c r="O544" s="65"/>
      <c r="P544" s="65"/>
      <c r="Q544" s="62"/>
      <c r="R544" s="129"/>
      <c r="S544" s="131"/>
      <c r="T544" s="131"/>
      <c r="U544" s="131"/>
      <c r="V544" s="13"/>
      <c r="W544" s="148"/>
      <c r="X544" s="286"/>
      <c r="Y544" s="148"/>
      <c r="Z544" s="288"/>
      <c r="AA544" s="287"/>
    </row>
    <row r="545" spans="3:27" x14ac:dyDescent="0.25">
      <c r="C545" s="379"/>
      <c r="D545" s="201"/>
      <c r="E545" s="200"/>
      <c r="F545" s="201"/>
      <c r="G545" s="201"/>
      <c r="H545" s="202"/>
      <c r="I545" s="201"/>
      <c r="J545" s="201"/>
      <c r="K545" s="201"/>
      <c r="L545" s="200"/>
      <c r="M545" s="251"/>
      <c r="N545" s="203"/>
      <c r="O545" s="203"/>
      <c r="P545" s="203"/>
      <c r="Q545" s="200"/>
      <c r="R545" s="73"/>
      <c r="S545" s="143"/>
      <c r="T545" s="43"/>
      <c r="U545" s="43"/>
      <c r="V545" s="13"/>
      <c r="W545" s="148"/>
      <c r="X545" s="286"/>
      <c r="Y545" s="148"/>
      <c r="Z545" s="288"/>
      <c r="AA545" s="287"/>
    </row>
    <row r="546" spans="3:27" x14ac:dyDescent="0.25">
      <c r="C546" s="237"/>
      <c r="D546" s="139"/>
      <c r="E546" s="138"/>
      <c r="F546" s="139"/>
      <c r="G546" s="139"/>
      <c r="H546" s="140"/>
      <c r="I546" s="139"/>
      <c r="J546" s="139"/>
      <c r="K546" s="139"/>
      <c r="L546" s="138"/>
      <c r="M546" s="256"/>
      <c r="N546" s="141"/>
      <c r="O546" s="141"/>
      <c r="P546" s="141"/>
      <c r="Q546" s="116"/>
      <c r="R546" s="73"/>
      <c r="S546" s="175"/>
      <c r="T546" s="116"/>
      <c r="U546" s="16"/>
      <c r="V546" s="13"/>
      <c r="W546" s="148"/>
      <c r="X546" s="286"/>
      <c r="Y546" s="148"/>
      <c r="Z546" s="288"/>
      <c r="AA546" s="287"/>
    </row>
    <row r="547" spans="3:27" x14ac:dyDescent="0.25">
      <c r="C547" s="240"/>
      <c r="D547" s="159"/>
      <c r="E547" s="160"/>
      <c r="F547" s="159"/>
      <c r="G547" s="159"/>
      <c r="H547" s="161"/>
      <c r="I547" s="159"/>
      <c r="J547" s="159"/>
      <c r="K547" s="159"/>
      <c r="L547" s="156"/>
      <c r="M547" s="275"/>
      <c r="N547" s="181"/>
      <c r="O547" s="181"/>
      <c r="P547" s="181"/>
      <c r="Q547" s="160"/>
      <c r="R547" s="73"/>
      <c r="S547" s="43"/>
      <c r="T547" s="43"/>
      <c r="U547" s="43"/>
      <c r="V547" s="13"/>
      <c r="W547" s="148"/>
      <c r="X547" s="286"/>
      <c r="Y547" s="148"/>
      <c r="Z547" s="288"/>
      <c r="AA547" s="287"/>
    </row>
    <row r="548" spans="3:27" x14ac:dyDescent="0.25">
      <c r="C548" s="236"/>
      <c r="D548" s="17"/>
      <c r="E548" s="16"/>
      <c r="F548" s="17"/>
      <c r="G548" s="17"/>
      <c r="H548" s="18"/>
      <c r="I548" s="17"/>
      <c r="J548" s="17"/>
      <c r="K548" s="17"/>
      <c r="L548" s="16"/>
      <c r="M548" s="244"/>
      <c r="N548" s="19"/>
      <c r="O548" s="107"/>
      <c r="P548" s="19"/>
      <c r="Q548" s="16"/>
      <c r="R548" s="20"/>
      <c r="S548" s="51"/>
      <c r="T548" s="51"/>
      <c r="U548" s="51"/>
      <c r="V548" s="13"/>
      <c r="W548" s="148"/>
      <c r="X548" s="286"/>
      <c r="Y548" s="148"/>
      <c r="Z548" s="288"/>
      <c r="AA548" s="287"/>
    </row>
    <row r="549" spans="3:27" x14ac:dyDescent="0.25">
      <c r="C549" s="369"/>
      <c r="D549" s="3"/>
      <c r="E549" s="2"/>
      <c r="F549" s="3"/>
      <c r="G549" s="3"/>
      <c r="H549" s="4"/>
      <c r="I549" s="3"/>
      <c r="J549" s="3"/>
      <c r="K549" s="3"/>
      <c r="L549" s="2"/>
      <c r="M549" s="259"/>
      <c r="N549" s="5"/>
      <c r="O549" s="5"/>
      <c r="P549" s="5"/>
      <c r="Q549" s="2"/>
      <c r="R549" s="6"/>
      <c r="S549" s="2"/>
      <c r="T549" s="7"/>
      <c r="U549" s="2"/>
      <c r="V549" s="13"/>
      <c r="W549" s="148"/>
      <c r="X549" s="286"/>
      <c r="Y549" s="148"/>
      <c r="Z549" s="288"/>
      <c r="AA549" s="287"/>
    </row>
    <row r="550" spans="3:27" x14ac:dyDescent="0.25">
      <c r="C550" s="236"/>
      <c r="D550" s="17"/>
      <c r="E550" s="16"/>
      <c r="F550" s="17"/>
      <c r="G550" s="17"/>
      <c r="H550" s="18"/>
      <c r="I550" s="17"/>
      <c r="J550" s="17"/>
      <c r="K550" s="17"/>
      <c r="L550" s="16"/>
      <c r="M550" s="244"/>
      <c r="N550" s="19"/>
      <c r="O550" s="19"/>
      <c r="P550" s="19"/>
      <c r="Q550" s="16"/>
      <c r="R550" s="21"/>
      <c r="S550" s="10"/>
      <c r="T550" s="10"/>
      <c r="U550" s="10"/>
      <c r="V550" s="13"/>
      <c r="W550" s="148"/>
      <c r="X550" s="286"/>
      <c r="Y550" s="148"/>
      <c r="Z550" s="288"/>
      <c r="AA550" s="287"/>
    </row>
    <row r="551" spans="3:27" x14ac:dyDescent="0.25">
      <c r="C551" s="232"/>
      <c r="D551" s="132"/>
      <c r="E551" s="131"/>
      <c r="F551" s="132"/>
      <c r="G551" s="132"/>
      <c r="H551" s="133"/>
      <c r="I551" s="132"/>
      <c r="J551" s="132"/>
      <c r="K551" s="132"/>
      <c r="L551" s="138"/>
      <c r="M551" s="255"/>
      <c r="N551" s="142"/>
      <c r="O551" s="142"/>
      <c r="P551" s="142"/>
      <c r="Q551" s="131"/>
      <c r="R551" s="73"/>
      <c r="S551" s="137"/>
      <c r="T551" s="101"/>
      <c r="U551" s="16"/>
      <c r="V551" s="13"/>
      <c r="W551" s="148"/>
      <c r="X551" s="286"/>
      <c r="Y551" s="148"/>
      <c r="Z551" s="288"/>
      <c r="AA551" s="287"/>
    </row>
    <row r="552" spans="3:27" x14ac:dyDescent="0.25">
      <c r="C552" s="236"/>
      <c r="D552" s="17"/>
      <c r="E552" s="16"/>
      <c r="F552" s="17"/>
      <c r="G552" s="17"/>
      <c r="H552" s="18"/>
      <c r="I552" s="17"/>
      <c r="J552" s="17"/>
      <c r="K552" s="17"/>
      <c r="L552" s="16"/>
      <c r="M552" s="244"/>
      <c r="N552" s="19"/>
      <c r="O552" s="19"/>
      <c r="P552" s="19"/>
      <c r="Q552" s="16"/>
      <c r="R552" s="21"/>
      <c r="S552" s="16"/>
      <c r="V552" s="13"/>
      <c r="W552" s="148"/>
      <c r="X552" s="286"/>
      <c r="Y552" s="148"/>
      <c r="Z552" s="288"/>
      <c r="AA552" s="287"/>
    </row>
    <row r="553" spans="3:27" x14ac:dyDescent="0.25">
      <c r="C553" s="369"/>
      <c r="D553" s="3"/>
      <c r="E553" s="2"/>
      <c r="F553" s="3"/>
      <c r="G553" s="3"/>
      <c r="H553" s="4"/>
      <c r="I553" s="3"/>
      <c r="J553" s="3"/>
      <c r="K553" s="3"/>
      <c r="L553" s="2"/>
      <c r="M553" s="259"/>
      <c r="N553" s="5"/>
      <c r="O553" s="5"/>
      <c r="P553" s="5"/>
      <c r="Q553" s="2"/>
      <c r="R553" s="6"/>
      <c r="S553" s="7"/>
      <c r="T553" s="7"/>
      <c r="U553" s="7"/>
      <c r="V553" s="13"/>
      <c r="W553" s="148"/>
      <c r="X553" s="286"/>
      <c r="Y553" s="148"/>
      <c r="Z553" s="288"/>
      <c r="AA553" s="287"/>
    </row>
    <row r="554" spans="3:27" x14ac:dyDescent="0.25">
      <c r="C554" s="373"/>
      <c r="D554" s="44"/>
      <c r="E554" s="43"/>
      <c r="F554" s="44"/>
      <c r="G554" s="44"/>
      <c r="H554" s="45"/>
      <c r="I554" s="44"/>
      <c r="J554" s="44"/>
      <c r="K554" s="44"/>
      <c r="L554" s="43"/>
      <c r="M554" s="257"/>
      <c r="N554" s="46"/>
      <c r="O554" s="46"/>
      <c r="P554" s="46"/>
      <c r="Q554" s="43"/>
      <c r="R554" s="21"/>
      <c r="S554" s="43"/>
      <c r="T554" s="43"/>
      <c r="U554" s="43"/>
      <c r="V554" s="13"/>
      <c r="W554" s="148"/>
      <c r="X554" s="286"/>
      <c r="Y554" s="148"/>
      <c r="Z554" s="288"/>
      <c r="AA554" s="287"/>
    </row>
    <row r="555" spans="3:27" x14ac:dyDescent="0.25">
      <c r="C555" s="376"/>
      <c r="D555" s="48"/>
      <c r="E555" s="47"/>
      <c r="F555" s="48"/>
      <c r="G555" s="48"/>
      <c r="H555" s="49"/>
      <c r="I555" s="48"/>
      <c r="J555" s="48"/>
      <c r="K555" s="48"/>
      <c r="L555" s="47"/>
      <c r="M555" s="248"/>
      <c r="N555" s="92"/>
      <c r="O555" s="92"/>
      <c r="P555" s="92"/>
      <c r="Q555" s="47"/>
      <c r="R555" s="73"/>
      <c r="S555" s="43"/>
      <c r="T555" s="43"/>
      <c r="U555" s="43"/>
      <c r="V555" s="13"/>
      <c r="W555" s="148"/>
      <c r="X555" s="286"/>
      <c r="Y555" s="148"/>
      <c r="Z555" s="288"/>
      <c r="AA555" s="287"/>
    </row>
    <row r="556" spans="3:27" x14ac:dyDescent="0.25">
      <c r="C556" s="236"/>
      <c r="D556" s="17"/>
      <c r="E556" s="16"/>
      <c r="F556" s="17"/>
      <c r="G556" s="17"/>
      <c r="H556" s="18"/>
      <c r="I556" s="17"/>
      <c r="J556" s="17"/>
      <c r="K556" s="17"/>
      <c r="L556" s="16"/>
      <c r="M556" s="244"/>
      <c r="N556" s="19"/>
      <c r="O556" s="19"/>
      <c r="P556" s="19"/>
      <c r="Q556" s="16"/>
      <c r="R556" s="21"/>
      <c r="S556" s="16"/>
      <c r="V556" s="13"/>
      <c r="W556" s="148"/>
      <c r="X556" s="286"/>
      <c r="Y556" s="148"/>
      <c r="Z556" s="288"/>
      <c r="AA556" s="287"/>
    </row>
    <row r="557" spans="3:27" x14ac:dyDescent="0.25">
      <c r="C557" s="369"/>
      <c r="D557" s="3"/>
      <c r="E557" s="2"/>
      <c r="F557" s="3"/>
      <c r="G557" s="3"/>
      <c r="H557" s="4"/>
      <c r="I557" s="3"/>
      <c r="J557" s="3"/>
      <c r="K557" s="3"/>
      <c r="L557" s="2"/>
      <c r="M557" s="259"/>
      <c r="N557" s="5"/>
      <c r="O557" s="5"/>
      <c r="P557" s="5"/>
      <c r="Q557" s="2"/>
      <c r="R557" s="6"/>
      <c r="S557" s="7"/>
      <c r="T557" s="7"/>
      <c r="U557" s="7"/>
      <c r="V557" s="13"/>
      <c r="W557" s="148"/>
      <c r="X557" s="286"/>
      <c r="Y557" s="148"/>
      <c r="Z557" s="288"/>
      <c r="AA557" s="287"/>
    </row>
    <row r="558" spans="3:27" x14ac:dyDescent="0.25">
      <c r="C558" s="241"/>
      <c r="D558" s="163"/>
      <c r="E558" s="164"/>
      <c r="F558" s="163"/>
      <c r="G558" s="163"/>
      <c r="H558" s="165"/>
      <c r="I558" s="163"/>
      <c r="J558" s="163"/>
      <c r="K558" s="163"/>
      <c r="L558" s="199"/>
      <c r="M558" s="253"/>
      <c r="N558" s="174"/>
      <c r="O558" s="174"/>
      <c r="P558" s="174"/>
      <c r="Q558" s="164"/>
      <c r="R558" s="73"/>
      <c r="S558" s="43"/>
      <c r="T558" s="43"/>
      <c r="U558" s="43"/>
      <c r="V558" s="13"/>
      <c r="W558" s="148"/>
      <c r="X558" s="286"/>
      <c r="Y558" s="148"/>
      <c r="Z558" s="288"/>
      <c r="AA558" s="287"/>
    </row>
    <row r="559" spans="3:27" x14ac:dyDescent="0.25">
      <c r="C559" s="236"/>
      <c r="D559" s="17"/>
      <c r="E559" s="16"/>
      <c r="F559" s="17"/>
      <c r="G559" s="17"/>
      <c r="H559" s="18"/>
      <c r="I559" s="17"/>
      <c r="J559" s="17"/>
      <c r="K559" s="17"/>
      <c r="L559" s="16"/>
      <c r="M559" s="244"/>
      <c r="N559" s="19"/>
      <c r="O559" s="19"/>
      <c r="P559" s="19"/>
      <c r="Q559" s="16"/>
      <c r="R559" s="21"/>
      <c r="S559" s="16"/>
      <c r="V559" s="13"/>
      <c r="W559" s="148"/>
      <c r="X559" s="286"/>
      <c r="Y559" s="148"/>
      <c r="Z559" s="288"/>
      <c r="AA559" s="287"/>
    </row>
    <row r="560" spans="3:27" x14ac:dyDescent="0.25">
      <c r="C560" s="369"/>
      <c r="D560" s="3"/>
      <c r="E560" s="2"/>
      <c r="F560" s="3"/>
      <c r="G560" s="3"/>
      <c r="H560" s="4"/>
      <c r="I560" s="3"/>
      <c r="J560" s="3"/>
      <c r="K560" s="3"/>
      <c r="L560" s="2"/>
      <c r="M560" s="259"/>
      <c r="N560" s="5"/>
      <c r="O560" s="5"/>
      <c r="P560" s="5"/>
      <c r="Q560" s="2"/>
      <c r="R560" s="6"/>
      <c r="S560" s="7"/>
      <c r="T560" s="7"/>
      <c r="U560" s="7"/>
      <c r="V560" s="13"/>
      <c r="W560" s="148"/>
      <c r="X560" s="286"/>
      <c r="Y560" s="148"/>
      <c r="Z560" s="288"/>
      <c r="AA560" s="287"/>
    </row>
    <row r="561" spans="3:27" x14ac:dyDescent="0.25">
      <c r="C561" s="237"/>
      <c r="D561" s="139"/>
      <c r="E561" s="138"/>
      <c r="F561" s="139"/>
      <c r="G561" s="139"/>
      <c r="H561" s="140"/>
      <c r="I561" s="139"/>
      <c r="J561" s="139"/>
      <c r="K561" s="139"/>
      <c r="L561" s="138"/>
      <c r="M561" s="256"/>
      <c r="N561" s="141"/>
      <c r="O561" s="141"/>
      <c r="P561" s="141"/>
      <c r="Q561" s="116"/>
      <c r="R561" s="73"/>
      <c r="S561" s="43"/>
      <c r="T561" s="43"/>
      <c r="U561" s="43"/>
      <c r="V561" s="13"/>
      <c r="W561" s="148"/>
      <c r="X561" s="286"/>
      <c r="Y561" s="148"/>
      <c r="Z561" s="288"/>
      <c r="AA561" s="287"/>
    </row>
    <row r="562" spans="3:27" x14ac:dyDescent="0.25">
      <c r="C562" s="236"/>
      <c r="D562" s="17"/>
      <c r="E562" s="16"/>
      <c r="F562" s="17"/>
      <c r="G562" s="17"/>
      <c r="H562" s="18"/>
      <c r="I562" s="17"/>
      <c r="J562" s="17"/>
      <c r="K562" s="17"/>
      <c r="L562" s="16"/>
      <c r="M562" s="244"/>
      <c r="N562" s="19"/>
      <c r="O562" s="19"/>
      <c r="P562" s="19"/>
      <c r="Q562" s="16"/>
      <c r="R562" s="20"/>
      <c r="S562" s="16"/>
      <c r="T562" s="10"/>
      <c r="U562" s="10"/>
      <c r="V562" s="13"/>
      <c r="W562" s="148"/>
      <c r="X562" s="286"/>
      <c r="Y562" s="148"/>
      <c r="Z562" s="288"/>
      <c r="AA562" s="287"/>
    </row>
    <row r="563" spans="3:27" x14ac:dyDescent="0.25">
      <c r="C563" s="236"/>
      <c r="D563" s="17"/>
      <c r="E563" s="16"/>
      <c r="F563" s="17"/>
      <c r="G563" s="17"/>
      <c r="H563" s="18"/>
      <c r="I563" s="17"/>
      <c r="J563" s="17"/>
      <c r="K563" s="17"/>
      <c r="L563" s="16"/>
      <c r="M563" s="244"/>
      <c r="N563" s="19"/>
      <c r="O563" s="19"/>
      <c r="P563" s="19"/>
      <c r="Q563" s="16"/>
      <c r="R563" s="21"/>
      <c r="S563" s="16"/>
      <c r="V563" s="13"/>
      <c r="W563" s="148"/>
      <c r="X563" s="286"/>
      <c r="Y563" s="148"/>
      <c r="Z563" s="288"/>
      <c r="AA563" s="287"/>
    </row>
    <row r="564" spans="3:27" x14ac:dyDescent="0.25">
      <c r="C564" s="371"/>
      <c r="D564" s="111"/>
      <c r="E564" s="110"/>
      <c r="F564" s="111"/>
      <c r="G564" s="111"/>
      <c r="H564" s="112"/>
      <c r="I564" s="111"/>
      <c r="J564" s="111"/>
      <c r="K564" s="111"/>
      <c r="L564" s="110"/>
      <c r="M564" s="258"/>
      <c r="N564" s="113"/>
      <c r="O564" s="113"/>
      <c r="P564" s="113"/>
      <c r="Q564" s="110"/>
      <c r="R564" s="129"/>
      <c r="S564" s="131"/>
      <c r="T564" s="131"/>
      <c r="U564" s="131"/>
      <c r="V564" s="13"/>
      <c r="W564" s="148"/>
      <c r="X564" s="286"/>
      <c r="Y564" s="148"/>
      <c r="Z564" s="288"/>
      <c r="AA564" s="287"/>
    </row>
    <row r="565" spans="3:27" x14ac:dyDescent="0.25">
      <c r="C565" s="369"/>
      <c r="D565" s="3"/>
      <c r="E565" s="2"/>
      <c r="F565" s="3"/>
      <c r="G565" s="3"/>
      <c r="H565" s="4"/>
      <c r="I565" s="3"/>
      <c r="J565" s="3"/>
      <c r="K565" s="3"/>
      <c r="L565" s="2"/>
      <c r="M565" s="259"/>
      <c r="N565" s="5"/>
      <c r="O565" s="5"/>
      <c r="P565" s="5"/>
      <c r="Q565" s="2"/>
      <c r="R565" s="6"/>
      <c r="S565" s="7"/>
      <c r="T565" s="7"/>
      <c r="U565" s="7"/>
      <c r="V565" s="13"/>
      <c r="W565" s="148"/>
      <c r="X565" s="286"/>
      <c r="Y565" s="148"/>
      <c r="Z565" s="288"/>
      <c r="AA565" s="287"/>
    </row>
    <row r="566" spans="3:27" x14ac:dyDescent="0.25">
      <c r="C566" s="232"/>
      <c r="D566" s="132"/>
      <c r="E566" s="131"/>
      <c r="F566" s="132"/>
      <c r="G566" s="132"/>
      <c r="H566" s="133"/>
      <c r="I566" s="132"/>
      <c r="J566" s="132"/>
      <c r="K566" s="132"/>
      <c r="L566" s="131"/>
      <c r="M566" s="255"/>
      <c r="N566" s="134"/>
      <c r="O566" s="134"/>
      <c r="P566" s="134"/>
      <c r="Q566" s="131"/>
      <c r="R566" s="73"/>
      <c r="S566" s="16"/>
      <c r="T566" s="16"/>
      <c r="U566" s="16"/>
      <c r="V566" s="13"/>
      <c r="W566" s="148"/>
      <c r="X566" s="286"/>
      <c r="Y566" s="148"/>
      <c r="Z566" s="288"/>
      <c r="AA566" s="287"/>
    </row>
    <row r="567" spans="3:27" x14ac:dyDescent="0.25">
      <c r="C567" s="241"/>
      <c r="D567" s="163"/>
      <c r="E567" s="164"/>
      <c r="F567" s="163"/>
      <c r="G567" s="163"/>
      <c r="H567" s="165"/>
      <c r="I567" s="163"/>
      <c r="J567" s="163"/>
      <c r="K567" s="163"/>
      <c r="L567" s="131"/>
      <c r="M567" s="253"/>
      <c r="N567" s="166"/>
      <c r="O567" s="166"/>
      <c r="P567" s="166"/>
      <c r="Q567" s="164"/>
      <c r="R567" s="73"/>
      <c r="S567" s="43"/>
      <c r="T567" s="43"/>
      <c r="U567" s="43"/>
      <c r="V567" s="13"/>
      <c r="W567" s="148"/>
      <c r="X567" s="286"/>
      <c r="Y567" s="148"/>
      <c r="Z567" s="288"/>
      <c r="AA567" s="287"/>
    </row>
    <row r="568" spans="3:27" x14ac:dyDescent="0.25">
      <c r="C568" s="241"/>
      <c r="D568" s="163"/>
      <c r="E568" s="164"/>
      <c r="F568" s="163"/>
      <c r="G568" s="163"/>
      <c r="H568" s="165"/>
      <c r="I568" s="163"/>
      <c r="J568" s="163"/>
      <c r="K568" s="163"/>
      <c r="L568" s="164"/>
      <c r="M568" s="253"/>
      <c r="N568" s="174"/>
      <c r="O568" s="174"/>
      <c r="P568" s="174"/>
      <c r="Q568" s="164"/>
      <c r="R568" s="73"/>
      <c r="S568" s="43"/>
      <c r="T568" s="43"/>
      <c r="U568" s="43"/>
      <c r="V568" s="13"/>
      <c r="W568" s="148"/>
      <c r="X568" s="286"/>
      <c r="Y568" s="148"/>
      <c r="Z568" s="288"/>
      <c r="AA568" s="287"/>
    </row>
    <row r="569" spans="3:27" x14ac:dyDescent="0.25">
      <c r="C569" s="388"/>
      <c r="D569" s="84"/>
      <c r="E569" s="83"/>
      <c r="F569" s="84"/>
      <c r="G569" s="84"/>
      <c r="H569" s="85"/>
      <c r="I569" s="84"/>
      <c r="J569" s="84"/>
      <c r="K569" s="84"/>
      <c r="L569" s="83"/>
      <c r="M569" s="261"/>
      <c r="N569" s="86"/>
      <c r="O569" s="86"/>
      <c r="P569" s="86"/>
      <c r="Q569" s="83"/>
      <c r="R569" s="73"/>
      <c r="S569" s="43"/>
      <c r="T569" s="43"/>
      <c r="U569" s="43"/>
      <c r="V569" s="13"/>
      <c r="W569" s="148"/>
      <c r="X569" s="286"/>
      <c r="Y569" s="148"/>
      <c r="Z569" s="288"/>
      <c r="AA569" s="287"/>
    </row>
    <row r="570" spans="3:27" x14ac:dyDescent="0.25">
      <c r="C570" s="236"/>
      <c r="D570" s="17"/>
      <c r="E570" s="16"/>
      <c r="F570" s="17"/>
      <c r="G570" s="17"/>
      <c r="H570" s="18"/>
      <c r="I570" s="17"/>
      <c r="J570" s="17"/>
      <c r="K570" s="17"/>
      <c r="L570" s="16"/>
      <c r="M570" s="244"/>
      <c r="N570" s="19"/>
      <c r="O570" s="19"/>
      <c r="P570" s="19"/>
      <c r="Q570" s="16"/>
      <c r="R570" s="20"/>
      <c r="S570" s="16"/>
      <c r="V570" s="13"/>
      <c r="W570" s="148"/>
      <c r="X570" s="286"/>
      <c r="Y570" s="148"/>
      <c r="Z570" s="288"/>
      <c r="AA570" s="287"/>
    </row>
    <row r="571" spans="3:27" x14ac:dyDescent="0.25">
      <c r="C571" s="240"/>
      <c r="D571" s="159"/>
      <c r="E571" s="160"/>
      <c r="F571" s="159"/>
      <c r="G571" s="159"/>
      <c r="H571" s="161"/>
      <c r="I571" s="159"/>
      <c r="J571" s="159"/>
      <c r="K571" s="159"/>
      <c r="L571" s="138"/>
      <c r="M571" s="275"/>
      <c r="N571" s="181"/>
      <c r="O571" s="181"/>
      <c r="P571" s="181"/>
      <c r="Q571" s="160"/>
      <c r="R571" s="73"/>
      <c r="S571" s="43"/>
      <c r="T571" s="43"/>
      <c r="U571" s="43"/>
      <c r="V571" s="13"/>
      <c r="W571" s="148"/>
      <c r="X571" s="286"/>
      <c r="Y571" s="148"/>
      <c r="Z571" s="288"/>
      <c r="AA571" s="287"/>
    </row>
    <row r="572" spans="3:27" x14ac:dyDescent="0.25">
      <c r="C572" s="379"/>
      <c r="D572" s="201"/>
      <c r="E572" s="200"/>
      <c r="F572" s="201"/>
      <c r="G572" s="201"/>
      <c r="H572" s="202"/>
      <c r="I572" s="201"/>
      <c r="J572" s="201"/>
      <c r="K572" s="201"/>
      <c r="L572" s="200"/>
      <c r="M572" s="251"/>
      <c r="N572" s="203"/>
      <c r="O572" s="203"/>
      <c r="P572" s="203"/>
      <c r="Q572" s="200"/>
      <c r="R572" s="73"/>
      <c r="S572" s="43"/>
      <c r="T572" s="43"/>
      <c r="U572" s="43"/>
      <c r="V572" s="13"/>
      <c r="W572" s="148"/>
      <c r="X572" s="286"/>
      <c r="Y572" s="148"/>
      <c r="Z572" s="288"/>
      <c r="AA572" s="287"/>
    </row>
    <row r="573" spans="3:27" x14ac:dyDescent="0.25">
      <c r="C573" s="385"/>
      <c r="D573" s="218"/>
      <c r="E573" s="217"/>
      <c r="F573" s="218"/>
      <c r="G573" s="218"/>
      <c r="H573" s="219"/>
      <c r="I573" s="218"/>
      <c r="J573" s="218"/>
      <c r="K573" s="218"/>
      <c r="L573" s="217"/>
      <c r="M573" s="263"/>
      <c r="N573" s="220"/>
      <c r="O573" s="220"/>
      <c r="P573" s="220"/>
      <c r="Q573" s="217"/>
      <c r="R573" s="73"/>
      <c r="S573" s="137"/>
      <c r="T573" s="101"/>
      <c r="U573" s="16"/>
      <c r="V573" s="13"/>
      <c r="W573" s="148"/>
      <c r="X573" s="286"/>
      <c r="Y573" s="148"/>
      <c r="Z573" s="288"/>
      <c r="AA573" s="287"/>
    </row>
    <row r="574" spans="3:27" x14ac:dyDescent="0.25">
      <c r="C574" s="236"/>
      <c r="D574" s="17"/>
      <c r="E574" s="16"/>
      <c r="F574" s="17"/>
      <c r="G574" s="17"/>
      <c r="H574" s="18"/>
      <c r="I574" s="17"/>
      <c r="J574" s="17"/>
      <c r="K574" s="17"/>
      <c r="L574" s="16"/>
      <c r="M574" s="244"/>
      <c r="N574" s="19"/>
      <c r="O574" s="19"/>
      <c r="P574" s="19"/>
      <c r="Q574" s="16"/>
      <c r="R574" s="21"/>
      <c r="S574" s="16"/>
      <c r="T574" s="10"/>
      <c r="U574" s="10"/>
      <c r="V574" s="13"/>
      <c r="W574" s="148"/>
      <c r="X574" s="286"/>
      <c r="Y574" s="148"/>
      <c r="Z574" s="288"/>
      <c r="AA574" s="287"/>
    </row>
    <row r="575" spans="3:27" x14ac:dyDescent="0.25">
      <c r="C575" s="241"/>
      <c r="D575" s="163"/>
      <c r="E575" s="164"/>
      <c r="F575" s="163"/>
      <c r="G575" s="163"/>
      <c r="H575" s="165"/>
      <c r="I575" s="163"/>
      <c r="J575" s="163"/>
      <c r="K575" s="163"/>
      <c r="L575" s="199"/>
      <c r="M575" s="253"/>
      <c r="N575" s="174"/>
      <c r="O575" s="174"/>
      <c r="P575" s="174"/>
      <c r="Q575" s="164"/>
      <c r="R575" s="73"/>
      <c r="S575" s="43"/>
      <c r="T575" s="43"/>
      <c r="U575" s="43"/>
      <c r="V575" s="13"/>
      <c r="W575" s="148"/>
      <c r="X575" s="286"/>
      <c r="Y575" s="148"/>
      <c r="Z575" s="288"/>
      <c r="AA575" s="287"/>
    </row>
    <row r="576" spans="3:27" x14ac:dyDescent="0.25">
      <c r="C576" s="373"/>
      <c r="D576" s="44"/>
      <c r="E576" s="43"/>
      <c r="F576" s="44"/>
      <c r="G576" s="44"/>
      <c r="H576" s="45"/>
      <c r="I576" s="44"/>
      <c r="J576" s="44"/>
      <c r="K576" s="44"/>
      <c r="L576" s="43"/>
      <c r="M576" s="257"/>
      <c r="N576" s="46"/>
      <c r="O576" s="46"/>
      <c r="P576" s="46"/>
      <c r="Q576" s="43"/>
      <c r="R576" s="21"/>
      <c r="V576" s="13"/>
      <c r="W576" s="148"/>
      <c r="X576" s="286"/>
      <c r="Y576" s="148"/>
      <c r="Z576" s="288"/>
      <c r="AA576" s="287"/>
    </row>
    <row r="577" spans="3:27" x14ac:dyDescent="0.25">
      <c r="C577" s="370"/>
      <c r="D577" s="184"/>
      <c r="E577" s="183"/>
      <c r="F577" s="184"/>
      <c r="G577" s="184"/>
      <c r="H577" s="185"/>
      <c r="I577" s="184"/>
      <c r="J577" s="184"/>
      <c r="K577" s="184"/>
      <c r="L577" s="199"/>
      <c r="M577" s="252"/>
      <c r="N577" s="186"/>
      <c r="O577" s="186"/>
      <c r="P577" s="186"/>
      <c r="Q577" s="183"/>
      <c r="R577" s="73"/>
      <c r="S577" s="43"/>
      <c r="T577" s="43"/>
      <c r="U577" s="43"/>
      <c r="V577" s="13"/>
      <c r="W577" s="148"/>
      <c r="X577" s="286"/>
      <c r="Y577" s="148"/>
      <c r="Z577" s="288"/>
      <c r="AA577" s="287"/>
    </row>
    <row r="578" spans="3:27" x14ac:dyDescent="0.25">
      <c r="C578" s="239"/>
      <c r="D578" s="155"/>
      <c r="E578" s="156"/>
      <c r="F578" s="155"/>
      <c r="G578" s="155"/>
      <c r="H578" s="157"/>
      <c r="I578" s="155"/>
      <c r="J578" s="155"/>
      <c r="K578" s="155"/>
      <c r="L578" s="156"/>
      <c r="M578" s="267"/>
      <c r="N578" s="180"/>
      <c r="O578" s="180"/>
      <c r="P578" s="180"/>
      <c r="Q578" s="156"/>
      <c r="R578" s="73"/>
      <c r="S578" s="43"/>
      <c r="T578" s="43"/>
      <c r="U578" s="43"/>
      <c r="V578" s="13"/>
      <c r="W578" s="148"/>
      <c r="X578" s="286"/>
      <c r="Y578" s="148"/>
      <c r="Z578" s="288"/>
      <c r="AA578" s="287"/>
    </row>
    <row r="579" spans="3:27" x14ac:dyDescent="0.25">
      <c r="C579" s="379"/>
      <c r="D579" s="201"/>
      <c r="E579" s="200"/>
      <c r="F579" s="201"/>
      <c r="G579" s="201"/>
      <c r="H579" s="202"/>
      <c r="I579" s="201"/>
      <c r="J579" s="201"/>
      <c r="K579" s="201"/>
      <c r="L579" s="200"/>
      <c r="M579" s="251"/>
      <c r="N579" s="203"/>
      <c r="O579" s="203"/>
      <c r="P579" s="203"/>
      <c r="Q579" s="200"/>
      <c r="R579" s="73"/>
      <c r="S579" s="43"/>
      <c r="T579" s="43"/>
      <c r="U579" s="43"/>
      <c r="V579" s="13"/>
      <c r="W579" s="148"/>
      <c r="X579" s="286"/>
      <c r="Y579" s="148"/>
      <c r="Z579" s="288"/>
      <c r="AA579" s="287"/>
    </row>
    <row r="580" spans="3:27" x14ac:dyDescent="0.25">
      <c r="C580" s="236"/>
      <c r="D580" s="17"/>
      <c r="E580" s="16"/>
      <c r="F580" s="17"/>
      <c r="G580" s="17"/>
      <c r="H580" s="18"/>
      <c r="I580" s="17"/>
      <c r="J580" s="17"/>
      <c r="K580" s="17"/>
      <c r="L580" s="16"/>
      <c r="M580" s="244"/>
      <c r="N580" s="19"/>
      <c r="O580" s="19"/>
      <c r="P580" s="19"/>
      <c r="Q580" s="16"/>
      <c r="R580" s="21"/>
      <c r="S580" s="16"/>
      <c r="V580" s="13"/>
      <c r="W580" s="148"/>
      <c r="X580" s="286"/>
      <c r="Y580" s="148"/>
      <c r="Z580" s="288"/>
      <c r="AA580" s="287"/>
    </row>
    <row r="581" spans="3:27" x14ac:dyDescent="0.25">
      <c r="C581" s="386"/>
      <c r="D581" s="169"/>
      <c r="E581" s="168"/>
      <c r="F581" s="169"/>
      <c r="G581" s="169"/>
      <c r="H581" s="170"/>
      <c r="I581" s="169"/>
      <c r="J581" s="169"/>
      <c r="K581" s="169"/>
      <c r="L581" s="168"/>
      <c r="M581" s="266"/>
      <c r="N581" s="171"/>
      <c r="O581" s="171"/>
      <c r="P581" s="171"/>
      <c r="Q581" s="168"/>
      <c r="R581" s="73"/>
      <c r="S581" s="43"/>
      <c r="T581" s="43"/>
      <c r="U581" s="43"/>
      <c r="V581" s="13"/>
      <c r="W581" s="148"/>
      <c r="X581" s="286"/>
      <c r="Y581" s="148"/>
      <c r="Z581" s="288"/>
      <c r="AA581" s="287"/>
    </row>
    <row r="582" spans="3:27" x14ac:dyDescent="0.25">
      <c r="C582" s="392"/>
      <c r="D582" s="40"/>
      <c r="E582" s="39"/>
      <c r="F582" s="40"/>
      <c r="G582" s="40"/>
      <c r="H582" s="41"/>
      <c r="I582" s="40"/>
      <c r="J582" s="40"/>
      <c r="K582" s="40"/>
      <c r="L582" s="39"/>
      <c r="M582" s="285"/>
      <c r="N582" s="42"/>
      <c r="O582" s="42"/>
      <c r="P582" s="42"/>
      <c r="Q582" s="39"/>
      <c r="R582" s="21"/>
      <c r="S582" s="16"/>
      <c r="V582" s="13"/>
      <c r="W582" s="148"/>
      <c r="X582" s="286"/>
      <c r="Y582" s="148"/>
      <c r="Z582" s="288"/>
      <c r="AA582" s="287"/>
    </row>
    <row r="583" spans="3:27" x14ac:dyDescent="0.25">
      <c r="C583" s="236"/>
      <c r="D583" s="17"/>
      <c r="E583" s="16"/>
      <c r="F583" s="17"/>
      <c r="G583" s="17"/>
      <c r="H583" s="18"/>
      <c r="I583" s="17"/>
      <c r="J583" s="17"/>
      <c r="K583" s="17"/>
      <c r="L583" s="16"/>
      <c r="M583" s="244"/>
      <c r="N583" s="19"/>
      <c r="O583" s="19"/>
      <c r="P583" s="19"/>
      <c r="Q583" s="16"/>
      <c r="R583" s="21"/>
      <c r="S583" s="16"/>
      <c r="V583" s="13"/>
      <c r="W583" s="148"/>
      <c r="X583" s="286"/>
      <c r="Y583" s="148"/>
      <c r="Z583" s="288"/>
      <c r="AA583" s="287"/>
    </row>
    <row r="584" spans="3:27" x14ac:dyDescent="0.25">
      <c r="C584" s="234"/>
      <c r="D584" s="150"/>
      <c r="E584" s="151"/>
      <c r="F584" s="150"/>
      <c r="G584" s="150"/>
      <c r="H584" s="152"/>
      <c r="I584" s="150"/>
      <c r="J584" s="150"/>
      <c r="K584" s="150"/>
      <c r="L584" s="131"/>
      <c r="M584" s="283"/>
      <c r="N584" s="153"/>
      <c r="O584" s="153"/>
      <c r="P584" s="153"/>
      <c r="Q584" s="151"/>
      <c r="R584" s="73"/>
      <c r="S584" s="16"/>
      <c r="V584" s="13"/>
      <c r="W584" s="148"/>
      <c r="X584" s="286"/>
      <c r="Y584" s="148"/>
      <c r="Z584" s="288"/>
      <c r="AA584" s="287"/>
    </row>
    <row r="585" spans="3:27" x14ac:dyDescent="0.25">
      <c r="C585" s="241"/>
      <c r="D585" s="163"/>
      <c r="E585" s="164"/>
      <c r="F585" s="163"/>
      <c r="G585" s="163"/>
      <c r="H585" s="165"/>
      <c r="I585" s="163"/>
      <c r="J585" s="163"/>
      <c r="K585" s="163"/>
      <c r="L585" s="164"/>
      <c r="M585" s="253"/>
      <c r="N585" s="174"/>
      <c r="O585" s="174"/>
      <c r="P585" s="174"/>
      <c r="Q585" s="164"/>
      <c r="R585" s="73"/>
      <c r="S585" s="43"/>
      <c r="T585" s="43"/>
      <c r="U585" s="43"/>
      <c r="V585" s="13"/>
      <c r="W585" s="148"/>
      <c r="X585" s="286"/>
      <c r="Y585" s="148"/>
      <c r="Z585" s="288"/>
      <c r="AA585" s="287"/>
    </row>
    <row r="586" spans="3:27" x14ac:dyDescent="0.25">
      <c r="C586" s="384"/>
      <c r="D586" s="98"/>
      <c r="E586" s="97"/>
      <c r="F586" s="98"/>
      <c r="G586" s="98"/>
      <c r="H586" s="99"/>
      <c r="I586" s="98"/>
      <c r="J586" s="98"/>
      <c r="K586" s="98"/>
      <c r="L586" s="97"/>
      <c r="M586" s="278"/>
      <c r="N586" s="100"/>
      <c r="O586" s="100"/>
      <c r="P586" s="100"/>
      <c r="Q586" s="97"/>
      <c r="R586" s="73"/>
      <c r="S586" s="16"/>
      <c r="T586" s="16"/>
      <c r="U586" s="16"/>
      <c r="V586" s="13"/>
      <c r="W586" s="148"/>
      <c r="X586" s="286"/>
      <c r="Y586" s="148"/>
      <c r="Z586" s="288"/>
      <c r="AA586" s="287"/>
    </row>
    <row r="587" spans="3:27" x14ac:dyDescent="0.25">
      <c r="C587" s="236"/>
      <c r="D587" s="17"/>
      <c r="E587" s="16"/>
      <c r="F587" s="17"/>
      <c r="G587" s="17"/>
      <c r="H587" s="18"/>
      <c r="I587" s="17"/>
      <c r="J587" s="17"/>
      <c r="K587" s="17"/>
      <c r="L587" s="16"/>
      <c r="M587" s="244"/>
      <c r="N587" s="19"/>
      <c r="O587" s="19"/>
      <c r="P587" s="19"/>
      <c r="Q587" s="16"/>
      <c r="R587" s="21"/>
      <c r="S587" s="16"/>
      <c r="T587" s="10"/>
      <c r="U587" s="10"/>
      <c r="V587" s="13"/>
      <c r="W587" s="148"/>
      <c r="X587" s="286"/>
      <c r="Y587" s="148"/>
      <c r="Z587" s="288"/>
      <c r="AA587" s="287"/>
    </row>
    <row r="588" spans="3:27" x14ac:dyDescent="0.25">
      <c r="C588" s="379"/>
      <c r="D588" s="201"/>
      <c r="E588" s="200"/>
      <c r="F588" s="201"/>
      <c r="G588" s="201"/>
      <c r="H588" s="202"/>
      <c r="I588" s="201"/>
      <c r="J588" s="201"/>
      <c r="K588" s="201"/>
      <c r="L588" s="200"/>
      <c r="M588" s="251"/>
      <c r="N588" s="203"/>
      <c r="O588" s="203"/>
      <c r="P588" s="203"/>
      <c r="Q588" s="200"/>
      <c r="R588" s="73"/>
      <c r="S588" s="43"/>
      <c r="T588" s="43"/>
      <c r="U588" s="43"/>
      <c r="V588" s="13"/>
      <c r="W588" s="148"/>
      <c r="X588" s="286"/>
      <c r="Y588" s="148"/>
      <c r="Z588" s="288"/>
      <c r="AA588" s="287"/>
    </row>
    <row r="589" spans="3:27" x14ac:dyDescent="0.25">
      <c r="C589" s="384"/>
      <c r="D589" s="98"/>
      <c r="E589" s="97"/>
      <c r="F589" s="98"/>
      <c r="G589" s="98"/>
      <c r="H589" s="99"/>
      <c r="I589" s="98"/>
      <c r="J589" s="98"/>
      <c r="K589" s="98"/>
      <c r="L589" s="97"/>
      <c r="M589" s="278"/>
      <c r="N589" s="100"/>
      <c r="O589" s="100"/>
      <c r="P589" s="100"/>
      <c r="Q589" s="97"/>
      <c r="R589" s="129"/>
      <c r="S589" s="43"/>
      <c r="T589" s="43"/>
      <c r="U589" s="43"/>
      <c r="V589" s="13"/>
      <c r="W589" s="148"/>
      <c r="X589" s="286"/>
      <c r="Y589" s="148"/>
      <c r="Z589" s="288"/>
      <c r="AA589" s="287"/>
    </row>
    <row r="590" spans="3:27" x14ac:dyDescent="0.25">
      <c r="C590" s="383"/>
      <c r="D590" s="205"/>
      <c r="E590" s="204"/>
      <c r="F590" s="205"/>
      <c r="G590" s="205"/>
      <c r="H590" s="206"/>
      <c r="I590" s="205"/>
      <c r="J590" s="205"/>
      <c r="K590" s="205"/>
      <c r="L590" s="204"/>
      <c r="M590" s="254"/>
      <c r="N590" s="207"/>
      <c r="O590" s="207"/>
      <c r="P590" s="207"/>
      <c r="Q590" s="204"/>
      <c r="R590" s="21"/>
      <c r="S590" s="147"/>
      <c r="T590" s="43"/>
      <c r="U590" s="43"/>
      <c r="V590" s="13"/>
      <c r="W590" s="148"/>
      <c r="X590" s="286"/>
      <c r="Y590" s="148"/>
      <c r="Z590" s="288"/>
      <c r="AA590" s="287"/>
    </row>
    <row r="591" spans="3:27" x14ac:dyDescent="0.25">
      <c r="C591" s="375"/>
      <c r="D591" s="192"/>
      <c r="E591" s="191"/>
      <c r="F591" s="192"/>
      <c r="G591" s="192"/>
      <c r="H591" s="193"/>
      <c r="I591" s="192"/>
      <c r="J591" s="192"/>
      <c r="K591" s="192"/>
      <c r="L591" s="191"/>
      <c r="M591" s="277"/>
      <c r="N591" s="194"/>
      <c r="O591" s="194"/>
      <c r="P591" s="194"/>
      <c r="Q591" s="191"/>
      <c r="R591" s="73"/>
      <c r="S591" s="43"/>
      <c r="T591" s="43"/>
      <c r="U591" s="43"/>
      <c r="V591" s="13"/>
      <c r="W591" s="148"/>
      <c r="X591" s="286"/>
      <c r="Y591" s="148"/>
      <c r="Z591" s="288"/>
      <c r="AA591" s="287"/>
    </row>
    <row r="592" spans="3:27" x14ac:dyDescent="0.25">
      <c r="C592" s="234"/>
      <c r="D592" s="150"/>
      <c r="E592" s="151"/>
      <c r="F592" s="150"/>
      <c r="G592" s="150"/>
      <c r="H592" s="152"/>
      <c r="I592" s="150"/>
      <c r="J592" s="150"/>
      <c r="K592" s="150"/>
      <c r="L592" s="138"/>
      <c r="M592" s="283"/>
      <c r="N592" s="182"/>
      <c r="O592" s="182"/>
      <c r="P592" s="182"/>
      <c r="Q592" s="151"/>
      <c r="R592" s="73"/>
      <c r="S592" s="137"/>
      <c r="T592" s="101"/>
      <c r="U592" s="16"/>
      <c r="V592" s="13"/>
      <c r="W592" s="148"/>
      <c r="X592" s="286"/>
      <c r="Y592" s="148"/>
      <c r="Z592" s="288"/>
      <c r="AA592" s="287"/>
    </row>
    <row r="593" spans="3:27" x14ac:dyDescent="0.25">
      <c r="C593" s="235"/>
      <c r="D593" s="102"/>
      <c r="E593" s="101"/>
      <c r="F593" s="102"/>
      <c r="G593" s="102"/>
      <c r="H593" s="103"/>
      <c r="I593" s="102"/>
      <c r="J593" s="102"/>
      <c r="K593" s="102"/>
      <c r="L593" s="101"/>
      <c r="M593" s="264"/>
      <c r="N593" s="120"/>
      <c r="O593" s="120"/>
      <c r="P593" s="120"/>
      <c r="Q593" s="101"/>
      <c r="R593" s="73"/>
      <c r="S593" s="43"/>
      <c r="T593" s="43"/>
      <c r="U593" s="43"/>
      <c r="V593" s="13"/>
      <c r="W593" s="148"/>
      <c r="X593" s="286"/>
      <c r="Y593" s="148"/>
      <c r="Z593" s="288"/>
      <c r="AA593" s="287"/>
    </row>
    <row r="594" spans="3:27" x14ac:dyDescent="0.25">
      <c r="C594" s="236"/>
      <c r="D594" s="17"/>
      <c r="E594" s="16"/>
      <c r="F594" s="17"/>
      <c r="G594" s="17"/>
      <c r="H594" s="18"/>
      <c r="I594" s="17"/>
      <c r="J594" s="17"/>
      <c r="K594" s="17"/>
      <c r="L594" s="16"/>
      <c r="M594" s="244"/>
      <c r="N594" s="19"/>
      <c r="O594" s="19"/>
      <c r="P594" s="19"/>
      <c r="Q594" s="16"/>
      <c r="R594" s="20"/>
      <c r="S594" s="16"/>
      <c r="V594" s="13"/>
      <c r="W594" s="148"/>
      <c r="X594" s="286"/>
      <c r="Y594" s="148"/>
      <c r="Z594" s="288"/>
      <c r="AA594" s="287"/>
    </row>
    <row r="595" spans="3:27" x14ac:dyDescent="0.25">
      <c r="C595" s="369"/>
      <c r="D595" s="3"/>
      <c r="E595" s="2"/>
      <c r="F595" s="3"/>
      <c r="G595" s="3"/>
      <c r="H595" s="4"/>
      <c r="I595" s="3"/>
      <c r="J595" s="3"/>
      <c r="K595" s="3"/>
      <c r="L595" s="2"/>
      <c r="M595" s="259"/>
      <c r="N595" s="5"/>
      <c r="O595" s="5"/>
      <c r="P595" s="5"/>
      <c r="Q595" s="2"/>
      <c r="R595" s="6"/>
      <c r="S595" s="7"/>
      <c r="T595" s="7"/>
      <c r="U595" s="7"/>
      <c r="V595" s="13"/>
      <c r="W595" s="148"/>
      <c r="X595" s="286"/>
      <c r="Y595" s="148"/>
      <c r="Z595" s="288"/>
      <c r="AA595" s="287"/>
    </row>
    <row r="596" spans="3:27" x14ac:dyDescent="0.25">
      <c r="C596" s="393"/>
      <c r="D596" s="212"/>
      <c r="E596" s="199"/>
      <c r="F596" s="212"/>
      <c r="G596" s="212"/>
      <c r="H596" s="213"/>
      <c r="I596" s="212"/>
      <c r="J596" s="212"/>
      <c r="K596" s="212"/>
      <c r="L596" s="199"/>
      <c r="M596" s="247"/>
      <c r="N596" s="214"/>
      <c r="O596" s="214"/>
      <c r="P596" s="214"/>
      <c r="Q596" s="199"/>
      <c r="R596" s="73"/>
      <c r="S596" s="43"/>
      <c r="T596" s="101"/>
      <c r="U596" s="16"/>
      <c r="V596" s="13"/>
      <c r="W596" s="148"/>
      <c r="X596" s="286"/>
      <c r="Y596" s="148"/>
      <c r="Z596" s="288"/>
      <c r="AA596" s="287"/>
    </row>
    <row r="597" spans="3:27" x14ac:dyDescent="0.25">
      <c r="C597" s="369"/>
      <c r="D597" s="3"/>
      <c r="E597" s="2"/>
      <c r="F597" s="3"/>
      <c r="G597" s="3"/>
      <c r="H597" s="4"/>
      <c r="I597" s="3"/>
      <c r="J597" s="3"/>
      <c r="K597" s="3"/>
      <c r="L597" s="2"/>
      <c r="M597" s="259"/>
      <c r="N597" s="5"/>
      <c r="O597" s="5"/>
      <c r="P597" s="5"/>
      <c r="Q597" s="2"/>
      <c r="R597" s="6"/>
      <c r="S597" s="7"/>
      <c r="T597" s="7"/>
      <c r="U597" s="7"/>
      <c r="V597" s="13"/>
      <c r="W597" s="148"/>
      <c r="X597" s="286"/>
      <c r="Y597" s="148"/>
      <c r="Z597" s="288"/>
      <c r="AA597" s="287"/>
    </row>
    <row r="598" spans="3:27" x14ac:dyDescent="0.25">
      <c r="C598" s="371"/>
      <c r="D598" s="111"/>
      <c r="E598" s="110"/>
      <c r="F598" s="111"/>
      <c r="G598" s="111"/>
      <c r="H598" s="112"/>
      <c r="I598" s="111"/>
      <c r="J598" s="111"/>
      <c r="K598" s="111"/>
      <c r="L598" s="110"/>
      <c r="M598" s="258"/>
      <c r="N598" s="113"/>
      <c r="O598" s="113"/>
      <c r="P598" s="113"/>
      <c r="Q598" s="110"/>
      <c r="R598" s="129"/>
      <c r="S598" s="131"/>
      <c r="T598" s="131"/>
      <c r="U598" s="131"/>
      <c r="V598" s="13"/>
      <c r="W598" s="148"/>
      <c r="X598" s="286"/>
      <c r="Y598" s="148"/>
      <c r="Z598" s="288"/>
      <c r="AA598" s="287"/>
    </row>
    <row r="599" spans="3:27" x14ac:dyDescent="0.25">
      <c r="C599" s="233"/>
      <c r="D599" s="63"/>
      <c r="E599" s="62"/>
      <c r="F599" s="63"/>
      <c r="G599" s="63"/>
      <c r="H599" s="64"/>
      <c r="I599" s="63"/>
      <c r="J599" s="63"/>
      <c r="K599" s="63"/>
      <c r="L599" s="58"/>
      <c r="M599" s="271"/>
      <c r="N599" s="65"/>
      <c r="O599" s="104"/>
      <c r="P599" s="65"/>
      <c r="Q599" s="62"/>
      <c r="R599" s="73"/>
      <c r="S599" s="143"/>
      <c r="T599" s="43"/>
      <c r="U599" s="43"/>
      <c r="V599" s="13"/>
      <c r="W599" s="148"/>
      <c r="X599" s="286"/>
      <c r="Y599" s="148"/>
      <c r="Z599" s="288"/>
      <c r="AA599" s="287"/>
    </row>
    <row r="600" spans="3:27" x14ac:dyDescent="0.25">
      <c r="C600" s="236"/>
      <c r="D600" s="17"/>
      <c r="E600" s="16"/>
      <c r="F600" s="17"/>
      <c r="G600" s="17"/>
      <c r="H600" s="18"/>
      <c r="I600" s="17"/>
      <c r="J600" s="17"/>
      <c r="K600" s="17"/>
      <c r="L600" s="16"/>
      <c r="M600" s="244"/>
      <c r="N600" s="19"/>
      <c r="O600" s="19"/>
      <c r="P600" s="19"/>
      <c r="Q600" s="16"/>
      <c r="R600" s="21"/>
      <c r="S600" s="10"/>
      <c r="T600" s="10"/>
      <c r="U600" s="10"/>
      <c r="V600" s="13"/>
      <c r="W600" s="148"/>
      <c r="X600" s="286"/>
      <c r="Y600" s="148"/>
      <c r="Z600" s="288"/>
      <c r="AA600" s="287"/>
    </row>
    <row r="601" spans="3:27" x14ac:dyDescent="0.25">
      <c r="C601" s="382"/>
      <c r="D601" s="75"/>
      <c r="E601" s="74"/>
      <c r="F601" s="75"/>
      <c r="G601" s="75"/>
      <c r="H601" s="76"/>
      <c r="I601" s="75"/>
      <c r="J601" s="75"/>
      <c r="K601" s="75"/>
      <c r="L601" s="74"/>
      <c r="M601" s="272"/>
      <c r="N601" s="114"/>
      <c r="O601" s="114"/>
      <c r="P601" s="114"/>
      <c r="Q601" s="74"/>
      <c r="R601" s="21"/>
      <c r="S601" s="16"/>
      <c r="V601" s="13"/>
      <c r="W601" s="148"/>
      <c r="X601" s="286"/>
      <c r="Y601" s="148"/>
      <c r="Z601" s="288"/>
      <c r="AA601" s="287"/>
    </row>
    <row r="602" spans="3:27" x14ac:dyDescent="0.25">
      <c r="C602" s="378"/>
      <c r="D602" s="33"/>
      <c r="E602" s="32"/>
      <c r="F602" s="33"/>
      <c r="G602" s="33"/>
      <c r="H602" s="34"/>
      <c r="I602" s="33"/>
      <c r="J602" s="33"/>
      <c r="K602" s="33"/>
      <c r="L602" s="54"/>
      <c r="M602" s="260"/>
      <c r="N602" s="57"/>
      <c r="O602" s="57"/>
      <c r="P602" s="57"/>
      <c r="Q602" s="32"/>
      <c r="R602" s="73"/>
      <c r="S602" s="51"/>
      <c r="T602" s="51"/>
      <c r="U602" s="51"/>
      <c r="V602" s="13"/>
      <c r="W602" s="148"/>
      <c r="X602" s="286"/>
      <c r="Y602" s="148"/>
      <c r="Z602" s="288"/>
      <c r="AA602" s="287"/>
    </row>
    <row r="603" spans="3:27" x14ac:dyDescent="0.25">
      <c r="C603" s="236"/>
      <c r="D603" s="17"/>
      <c r="E603" s="16"/>
      <c r="F603" s="17"/>
      <c r="G603" s="17"/>
      <c r="H603" s="18"/>
      <c r="I603" s="17"/>
      <c r="J603" s="17"/>
      <c r="K603" s="17"/>
      <c r="L603" s="16"/>
      <c r="M603" s="244"/>
      <c r="N603" s="19"/>
      <c r="O603" s="19"/>
      <c r="P603" s="19"/>
      <c r="Q603" s="16"/>
      <c r="R603" s="20"/>
      <c r="S603" s="16"/>
      <c r="T603" s="10"/>
      <c r="U603" s="10"/>
      <c r="V603" s="13"/>
      <c r="W603" s="148"/>
      <c r="X603" s="286"/>
      <c r="Y603" s="148"/>
      <c r="Z603" s="288"/>
      <c r="AA603" s="287"/>
    </row>
    <row r="604" spans="3:27" x14ac:dyDescent="0.25">
      <c r="C604" s="373"/>
      <c r="D604" s="44"/>
      <c r="E604" s="43"/>
      <c r="F604" s="44"/>
      <c r="G604" s="44"/>
      <c r="H604" s="45"/>
      <c r="I604" s="44"/>
      <c r="J604" s="44"/>
      <c r="K604" s="44"/>
      <c r="L604" s="43"/>
      <c r="M604" s="257"/>
      <c r="N604" s="46"/>
      <c r="O604" s="46"/>
      <c r="P604" s="46"/>
      <c r="Q604" s="43"/>
      <c r="R604" s="21"/>
      <c r="S604" s="43"/>
      <c r="V604" s="13"/>
      <c r="W604" s="148"/>
      <c r="X604" s="286"/>
      <c r="Y604" s="148"/>
      <c r="Z604" s="288"/>
      <c r="AA604" s="287"/>
    </row>
    <row r="605" spans="3:27" x14ac:dyDescent="0.25">
      <c r="C605" s="369"/>
      <c r="D605" s="3"/>
      <c r="E605" s="2"/>
      <c r="F605" s="3"/>
      <c r="G605" s="3"/>
      <c r="H605" s="4"/>
      <c r="I605" s="3"/>
      <c r="J605" s="3"/>
      <c r="K605" s="3"/>
      <c r="L605" s="2"/>
      <c r="M605" s="259"/>
      <c r="N605" s="5"/>
      <c r="O605" s="5"/>
      <c r="P605" s="5"/>
      <c r="Q605" s="2"/>
      <c r="R605" s="6"/>
      <c r="S605" s="7"/>
      <c r="T605" s="7"/>
      <c r="U605" s="7"/>
      <c r="V605" s="13"/>
      <c r="W605" s="148"/>
      <c r="X605" s="286"/>
      <c r="Y605" s="148"/>
      <c r="Z605" s="288"/>
      <c r="AA605" s="287"/>
    </row>
    <row r="606" spans="3:27" x14ac:dyDescent="0.25">
      <c r="C606" s="236"/>
      <c r="D606" s="17"/>
      <c r="E606" s="16"/>
      <c r="F606" s="17"/>
      <c r="G606" s="17"/>
      <c r="H606" s="18"/>
      <c r="I606" s="17"/>
      <c r="J606" s="17"/>
      <c r="K606" s="17"/>
      <c r="L606" s="16"/>
      <c r="M606" s="244"/>
      <c r="N606" s="19"/>
      <c r="O606" s="19"/>
      <c r="P606" s="19"/>
      <c r="Q606" s="16"/>
      <c r="R606" s="20"/>
      <c r="S606" s="16"/>
      <c r="V606" s="13"/>
      <c r="W606" s="148"/>
      <c r="X606" s="286"/>
      <c r="Y606" s="148"/>
      <c r="Z606" s="288"/>
      <c r="AA606" s="287"/>
    </row>
    <row r="607" spans="3:27" x14ac:dyDescent="0.25">
      <c r="C607" s="232"/>
      <c r="D607" s="132"/>
      <c r="E607" s="131"/>
      <c r="F607" s="132"/>
      <c r="G607" s="132"/>
      <c r="H607" s="133"/>
      <c r="I607" s="132"/>
      <c r="J607" s="132"/>
      <c r="K607" s="132"/>
      <c r="L607" s="131"/>
      <c r="M607" s="255"/>
      <c r="N607" s="134"/>
      <c r="O607" s="134"/>
      <c r="P607" s="134"/>
      <c r="Q607" s="131"/>
      <c r="R607" s="73"/>
      <c r="S607" s="137"/>
      <c r="T607" s="101"/>
      <c r="U607" s="16"/>
      <c r="V607" s="13"/>
      <c r="W607" s="148"/>
      <c r="X607" s="286"/>
      <c r="Y607" s="148"/>
      <c r="Z607" s="288"/>
      <c r="AA607" s="287"/>
    </row>
    <row r="608" spans="3:27" x14ac:dyDescent="0.25">
      <c r="C608" s="239"/>
      <c r="D608" s="155"/>
      <c r="E608" s="156"/>
      <c r="F608" s="155"/>
      <c r="G608" s="155"/>
      <c r="H608" s="157"/>
      <c r="I608" s="155"/>
      <c r="J608" s="155"/>
      <c r="K608" s="155"/>
      <c r="L608" s="138"/>
      <c r="M608" s="267"/>
      <c r="N608" s="180"/>
      <c r="O608" s="180"/>
      <c r="P608" s="180"/>
      <c r="Q608" s="156"/>
      <c r="R608" s="73"/>
      <c r="S608" s="43"/>
      <c r="T608" s="43"/>
      <c r="U608" s="43"/>
      <c r="V608" s="13"/>
      <c r="W608" s="148"/>
      <c r="X608" s="286"/>
      <c r="Y608" s="148"/>
      <c r="Z608" s="288"/>
      <c r="AA608" s="287"/>
    </row>
    <row r="609" spans="3:27" x14ac:dyDescent="0.25">
      <c r="C609" s="384"/>
      <c r="D609" s="98"/>
      <c r="E609" s="97"/>
      <c r="F609" s="98"/>
      <c r="G609" s="98"/>
      <c r="H609" s="99"/>
      <c r="I609" s="98"/>
      <c r="J609" s="98"/>
      <c r="K609" s="98"/>
      <c r="L609" s="97"/>
      <c r="M609" s="278"/>
      <c r="N609" s="100"/>
      <c r="O609" s="100"/>
      <c r="P609" s="100"/>
      <c r="Q609" s="97"/>
      <c r="R609" s="129"/>
      <c r="S609" s="131"/>
      <c r="T609" s="131"/>
      <c r="U609" s="131"/>
      <c r="V609" s="13"/>
      <c r="W609" s="148"/>
      <c r="X609" s="286"/>
      <c r="Y609" s="148"/>
      <c r="Z609" s="288"/>
      <c r="AA609" s="287"/>
    </row>
    <row r="610" spans="3:27" x14ac:dyDescent="0.25">
      <c r="C610" s="381"/>
      <c r="D610" s="177"/>
      <c r="E610" s="176"/>
      <c r="F610" s="177"/>
      <c r="G610" s="177"/>
      <c r="H610" s="178"/>
      <c r="I610" s="177"/>
      <c r="J610" s="177"/>
      <c r="K610" s="177"/>
      <c r="L610" s="176"/>
      <c r="M610" s="280"/>
      <c r="N610" s="179"/>
      <c r="O610" s="179"/>
      <c r="P610" s="179"/>
      <c r="Q610" s="176"/>
      <c r="R610" s="73"/>
      <c r="S610" s="43"/>
      <c r="T610" s="43"/>
      <c r="U610" s="43"/>
      <c r="V610" s="13"/>
      <c r="W610" s="148"/>
      <c r="X610" s="286"/>
      <c r="Y610" s="148"/>
      <c r="Z610" s="288"/>
      <c r="AA610" s="287"/>
    </row>
    <row r="611" spans="3:27" x14ac:dyDescent="0.25">
      <c r="C611" s="236"/>
      <c r="D611" s="17"/>
      <c r="E611" s="16"/>
      <c r="F611" s="17"/>
      <c r="G611" s="17"/>
      <c r="H611" s="18"/>
      <c r="I611" s="17"/>
      <c r="J611" s="17"/>
      <c r="K611" s="17"/>
      <c r="L611" s="16"/>
      <c r="M611" s="244"/>
      <c r="N611" s="19"/>
      <c r="O611" s="19"/>
      <c r="P611" s="19"/>
      <c r="Q611" s="16"/>
      <c r="R611" s="21"/>
      <c r="S611" s="16"/>
      <c r="V611" s="13"/>
      <c r="W611" s="148"/>
      <c r="X611" s="286"/>
      <c r="Y611" s="148"/>
      <c r="Z611" s="288"/>
      <c r="AA611" s="287"/>
    </row>
    <row r="612" spans="3:27" x14ac:dyDescent="0.25">
      <c r="C612" s="239"/>
      <c r="D612" s="155"/>
      <c r="E612" s="156"/>
      <c r="F612" s="155"/>
      <c r="G612" s="155"/>
      <c r="H612" s="157"/>
      <c r="I612" s="155"/>
      <c r="J612" s="155"/>
      <c r="K612" s="155"/>
      <c r="L612" s="156"/>
      <c r="M612" s="267"/>
      <c r="N612" s="180"/>
      <c r="O612" s="180"/>
      <c r="P612" s="180"/>
      <c r="Q612" s="156"/>
      <c r="R612" s="73"/>
      <c r="S612" s="43"/>
      <c r="T612" s="43"/>
      <c r="U612" s="43"/>
      <c r="V612" s="13"/>
      <c r="W612" s="148"/>
      <c r="X612" s="286"/>
      <c r="Y612" s="148"/>
      <c r="Z612" s="288"/>
      <c r="AA612" s="287"/>
    </row>
    <row r="613" spans="3:27" x14ac:dyDescent="0.25">
      <c r="C613" s="370"/>
      <c r="D613" s="184"/>
      <c r="E613" s="183"/>
      <c r="F613" s="184"/>
      <c r="G613" s="184"/>
      <c r="H613" s="185"/>
      <c r="I613" s="184"/>
      <c r="J613" s="184"/>
      <c r="K613" s="184"/>
      <c r="L613" s="183"/>
      <c r="M613" s="252"/>
      <c r="N613" s="186"/>
      <c r="O613" s="186"/>
      <c r="P613" s="186"/>
      <c r="Q613" s="183"/>
      <c r="R613" s="73"/>
      <c r="S613" s="43"/>
      <c r="T613" s="43"/>
      <c r="U613" s="43"/>
      <c r="V613" s="13"/>
      <c r="W613" s="148"/>
      <c r="X613" s="286"/>
      <c r="Y613" s="148"/>
      <c r="Z613" s="288"/>
      <c r="AA613" s="287"/>
    </row>
    <row r="614" spans="3:27" x14ac:dyDescent="0.25">
      <c r="C614" s="379"/>
      <c r="D614" s="201"/>
      <c r="E614" s="200"/>
      <c r="F614" s="201"/>
      <c r="G614" s="201"/>
      <c r="H614" s="202"/>
      <c r="I614" s="201"/>
      <c r="J614" s="201"/>
      <c r="K614" s="201"/>
      <c r="L614" s="199"/>
      <c r="M614" s="251"/>
      <c r="N614" s="203"/>
      <c r="O614" s="203"/>
      <c r="P614" s="203"/>
      <c r="Q614" s="200"/>
      <c r="R614" s="73"/>
      <c r="S614" s="43"/>
      <c r="T614" s="43"/>
      <c r="U614" s="43"/>
      <c r="V614" s="13"/>
      <c r="W614" s="148"/>
      <c r="X614" s="286"/>
      <c r="Y614" s="148"/>
      <c r="Z614" s="288"/>
      <c r="AA614" s="287"/>
    </row>
    <row r="615" spans="3:27" x14ac:dyDescent="0.25">
      <c r="C615" s="381"/>
      <c r="D615" s="177"/>
      <c r="E615" s="176"/>
      <c r="F615" s="177"/>
      <c r="G615" s="177"/>
      <c r="H615" s="178"/>
      <c r="I615" s="177"/>
      <c r="J615" s="177"/>
      <c r="K615" s="177"/>
      <c r="L615" s="138"/>
      <c r="M615" s="280"/>
      <c r="N615" s="179"/>
      <c r="O615" s="179"/>
      <c r="P615" s="179"/>
      <c r="Q615" s="176"/>
      <c r="R615" s="73"/>
      <c r="S615" s="43"/>
      <c r="T615" s="43"/>
      <c r="U615" s="43"/>
      <c r="V615" s="13"/>
      <c r="W615" s="148"/>
      <c r="X615" s="286"/>
      <c r="Y615" s="148"/>
      <c r="Z615" s="288"/>
      <c r="AA615" s="287"/>
    </row>
    <row r="616" spans="3:27" x14ac:dyDescent="0.25">
      <c r="C616" s="236"/>
      <c r="D616" s="17"/>
      <c r="E616" s="16"/>
      <c r="F616" s="17"/>
      <c r="G616" s="17"/>
      <c r="H616" s="18"/>
      <c r="I616" s="17"/>
      <c r="J616" s="17"/>
      <c r="K616" s="17"/>
      <c r="L616" s="16"/>
      <c r="M616" s="244"/>
      <c r="N616" s="19"/>
      <c r="O616" s="19"/>
      <c r="P616" s="19"/>
      <c r="Q616" s="16"/>
      <c r="R616" s="21"/>
      <c r="S616" s="16"/>
      <c r="V616" s="13"/>
      <c r="W616" s="148"/>
      <c r="X616" s="286"/>
      <c r="Y616" s="148"/>
      <c r="Z616" s="288"/>
      <c r="AA616" s="287"/>
    </row>
    <row r="617" spans="3:27" x14ac:dyDescent="0.25">
      <c r="C617" s="382"/>
      <c r="D617" s="75"/>
      <c r="E617" s="74"/>
      <c r="F617" s="75"/>
      <c r="G617" s="75"/>
      <c r="H617" s="76"/>
      <c r="I617" s="75"/>
      <c r="J617" s="75"/>
      <c r="K617" s="75"/>
      <c r="L617" s="74"/>
      <c r="M617" s="272"/>
      <c r="N617" s="114"/>
      <c r="O617" s="114"/>
      <c r="P617" s="114"/>
      <c r="Q617" s="74"/>
      <c r="R617" s="21"/>
      <c r="S617" s="16"/>
      <c r="V617" s="13"/>
      <c r="W617" s="148"/>
      <c r="X617" s="286"/>
      <c r="Y617" s="148"/>
      <c r="Z617" s="288"/>
      <c r="AA617" s="287"/>
    </row>
    <row r="618" spans="3:27" x14ac:dyDescent="0.25">
      <c r="C618" s="232"/>
      <c r="D618" s="132"/>
      <c r="E618" s="131"/>
      <c r="F618" s="132"/>
      <c r="G618" s="132"/>
      <c r="H618" s="133"/>
      <c r="I618" s="132"/>
      <c r="J618" s="132"/>
      <c r="K618" s="132"/>
      <c r="L618" s="131"/>
      <c r="M618" s="255"/>
      <c r="N618" s="134"/>
      <c r="O618" s="134"/>
      <c r="P618" s="134"/>
      <c r="Q618" s="131"/>
      <c r="R618" s="73"/>
      <c r="S618" s="137"/>
      <c r="T618" s="101"/>
      <c r="U618" s="16"/>
      <c r="V618" s="13"/>
      <c r="W618" s="148"/>
      <c r="X618" s="286"/>
      <c r="Y618" s="148"/>
      <c r="Z618" s="288"/>
      <c r="AA618" s="287"/>
    </row>
    <row r="619" spans="3:27" x14ac:dyDescent="0.25">
      <c r="C619" s="380"/>
      <c r="D619" s="36"/>
      <c r="E619" s="35"/>
      <c r="F619" s="36"/>
      <c r="G619" s="36"/>
      <c r="H619" s="37"/>
      <c r="I619" s="36"/>
      <c r="J619" s="36"/>
      <c r="K619" s="36"/>
      <c r="L619" s="54"/>
      <c r="M619" s="262"/>
      <c r="N619" s="71"/>
      <c r="O619" s="71"/>
      <c r="P619" s="71"/>
      <c r="Q619" s="35"/>
      <c r="R619" s="73"/>
      <c r="S619" s="51"/>
      <c r="T619" s="51"/>
      <c r="U619" s="51"/>
      <c r="V619" s="13"/>
      <c r="W619" s="148"/>
      <c r="X619" s="286"/>
      <c r="Y619" s="148"/>
      <c r="Z619" s="288"/>
      <c r="AA619" s="287"/>
    </row>
    <row r="620" spans="3:27" x14ac:dyDescent="0.25">
      <c r="C620" s="374"/>
      <c r="D620" s="188"/>
      <c r="E620" s="187"/>
      <c r="F620" s="188"/>
      <c r="G620" s="188"/>
      <c r="H620" s="189"/>
      <c r="I620" s="188"/>
      <c r="J620" s="188"/>
      <c r="K620" s="188"/>
      <c r="L620" s="187"/>
      <c r="M620" s="276"/>
      <c r="N620" s="190"/>
      <c r="O620" s="190"/>
      <c r="P620" s="190"/>
      <c r="Q620" s="187"/>
      <c r="R620" s="21"/>
      <c r="S620" s="143"/>
      <c r="T620" s="43"/>
      <c r="U620" s="43"/>
      <c r="V620" s="13"/>
      <c r="W620" s="148"/>
      <c r="X620" s="286"/>
      <c r="Y620" s="148"/>
      <c r="Z620" s="288"/>
      <c r="AA620" s="287"/>
    </row>
    <row r="621" spans="3:27" x14ac:dyDescent="0.25">
      <c r="C621" s="233"/>
      <c r="D621" s="63"/>
      <c r="E621" s="62"/>
      <c r="F621" s="63"/>
      <c r="G621" s="63"/>
      <c r="H621" s="64"/>
      <c r="I621" s="63"/>
      <c r="J621" s="63"/>
      <c r="K621" s="63"/>
      <c r="L621" s="62"/>
      <c r="M621" s="271"/>
      <c r="N621" s="65"/>
      <c r="O621" s="65"/>
      <c r="P621" s="65"/>
      <c r="Q621" s="62"/>
      <c r="R621" s="73"/>
      <c r="S621" s="66"/>
      <c r="T621" s="62"/>
      <c r="U621" s="62"/>
      <c r="V621" s="13"/>
      <c r="W621" s="148"/>
      <c r="X621" s="286"/>
      <c r="Y621" s="148"/>
      <c r="Z621" s="288"/>
      <c r="AA621" s="287"/>
    </row>
    <row r="622" spans="3:27" x14ac:dyDescent="0.25">
      <c r="C622" s="374"/>
      <c r="D622" s="188"/>
      <c r="E622" s="187"/>
      <c r="F622" s="188"/>
      <c r="G622" s="188"/>
      <c r="H622" s="189"/>
      <c r="I622" s="188"/>
      <c r="J622" s="188"/>
      <c r="K622" s="188"/>
      <c r="L622" s="187"/>
      <c r="M622" s="276"/>
      <c r="N622" s="190"/>
      <c r="O622" s="190"/>
      <c r="P622" s="190"/>
      <c r="Q622" s="187"/>
      <c r="R622" s="73"/>
      <c r="S622" s="43"/>
      <c r="T622" s="43"/>
      <c r="U622" s="43"/>
      <c r="V622" s="13"/>
      <c r="W622" s="148"/>
      <c r="X622" s="286"/>
      <c r="Y622" s="148"/>
      <c r="Z622" s="288"/>
      <c r="AA622" s="287"/>
    </row>
    <row r="623" spans="3:27" x14ac:dyDescent="0.25">
      <c r="C623" s="373"/>
      <c r="D623" s="44"/>
      <c r="E623" s="43"/>
      <c r="F623" s="44"/>
      <c r="G623" s="44"/>
      <c r="H623" s="45"/>
      <c r="I623" s="44"/>
      <c r="J623" s="44"/>
      <c r="K623" s="44"/>
      <c r="L623" s="43"/>
      <c r="M623" s="257"/>
      <c r="N623" s="46"/>
      <c r="O623" s="46"/>
      <c r="P623" s="46"/>
      <c r="Q623" s="43"/>
      <c r="R623" s="21"/>
      <c r="S623" s="43"/>
      <c r="T623" s="43"/>
      <c r="U623" s="43"/>
      <c r="V623" s="13"/>
      <c r="W623" s="148"/>
      <c r="X623" s="286"/>
      <c r="Y623" s="148"/>
      <c r="Z623" s="288"/>
      <c r="AA623" s="287"/>
    </row>
    <row r="624" spans="3:27" x14ac:dyDescent="0.25">
      <c r="C624" s="236"/>
      <c r="D624" s="17"/>
      <c r="E624" s="16"/>
      <c r="F624" s="17"/>
      <c r="G624" s="17"/>
      <c r="H624" s="18"/>
      <c r="I624" s="17"/>
      <c r="J624" s="17"/>
      <c r="K624" s="17"/>
      <c r="L624" s="16"/>
      <c r="M624" s="244"/>
      <c r="N624" s="19"/>
      <c r="O624" s="19"/>
      <c r="P624" s="19"/>
      <c r="Q624" s="16"/>
      <c r="R624" s="20"/>
      <c r="S624" s="16"/>
      <c r="T624" s="10"/>
      <c r="U624" s="10"/>
      <c r="V624" s="13"/>
      <c r="W624" s="148"/>
      <c r="X624" s="286"/>
      <c r="Y624" s="148"/>
      <c r="Z624" s="288"/>
      <c r="AA624" s="287"/>
    </row>
    <row r="625" spans="3:27" x14ac:dyDescent="0.25">
      <c r="C625" s="376"/>
      <c r="D625" s="48"/>
      <c r="E625" s="47"/>
      <c r="F625" s="48"/>
      <c r="G625" s="48"/>
      <c r="H625" s="49"/>
      <c r="I625" s="48"/>
      <c r="J625" s="48"/>
      <c r="K625" s="48"/>
      <c r="L625" s="58"/>
      <c r="M625" s="248"/>
      <c r="N625" s="50"/>
      <c r="O625" s="50"/>
      <c r="P625" s="50"/>
      <c r="Q625" s="47"/>
      <c r="R625" s="21"/>
      <c r="S625" s="43"/>
      <c r="V625" s="13"/>
      <c r="W625" s="148"/>
      <c r="X625" s="286"/>
      <c r="Y625" s="148"/>
      <c r="Z625" s="288"/>
      <c r="AA625" s="287"/>
    </row>
    <row r="626" spans="3:27" x14ac:dyDescent="0.25">
      <c r="C626" s="236"/>
      <c r="D626" s="17"/>
      <c r="E626" s="16"/>
      <c r="F626" s="17"/>
      <c r="G626" s="17"/>
      <c r="H626" s="18"/>
      <c r="I626" s="17"/>
      <c r="J626" s="17"/>
      <c r="K626" s="17"/>
      <c r="L626" s="16"/>
      <c r="M626" s="244"/>
      <c r="N626" s="19"/>
      <c r="O626" s="19"/>
      <c r="P626" s="19"/>
      <c r="Q626" s="16"/>
      <c r="R626" s="20"/>
      <c r="S626" s="16"/>
      <c r="V626" s="13"/>
      <c r="W626" s="148"/>
      <c r="X626" s="286"/>
      <c r="Y626" s="148"/>
      <c r="Z626" s="288"/>
      <c r="AA626" s="287"/>
    </row>
    <row r="627" spans="3:27" x14ac:dyDescent="0.25">
      <c r="C627" s="373"/>
      <c r="D627" s="44"/>
      <c r="E627" s="43"/>
      <c r="F627" s="44"/>
      <c r="G627" s="44"/>
      <c r="H627" s="45"/>
      <c r="I627" s="44"/>
      <c r="J627" s="44"/>
      <c r="K627" s="44"/>
      <c r="L627" s="43"/>
      <c r="M627" s="257"/>
      <c r="N627" s="46"/>
      <c r="O627" s="46"/>
      <c r="P627" s="46"/>
      <c r="Q627" s="43"/>
      <c r="R627" s="21"/>
      <c r="V627" s="13"/>
      <c r="W627" s="148"/>
      <c r="X627" s="286"/>
      <c r="Y627" s="148"/>
      <c r="Z627" s="288"/>
      <c r="AA627" s="287"/>
    </row>
    <row r="628" spans="3:27" x14ac:dyDescent="0.25">
      <c r="C628" s="236"/>
      <c r="D628" s="17"/>
      <c r="E628" s="16"/>
      <c r="F628" s="17"/>
      <c r="G628" s="17"/>
      <c r="H628" s="18"/>
      <c r="I628" s="17"/>
      <c r="J628" s="17"/>
      <c r="K628" s="17"/>
      <c r="L628" s="16"/>
      <c r="M628" s="244"/>
      <c r="N628" s="19"/>
      <c r="O628" s="19"/>
      <c r="P628" s="19"/>
      <c r="Q628" s="16"/>
      <c r="R628" s="20"/>
      <c r="S628" s="16"/>
      <c r="V628" s="13"/>
      <c r="W628" s="148"/>
      <c r="X628" s="286"/>
      <c r="Y628" s="148"/>
      <c r="Z628" s="288"/>
      <c r="AA628" s="287"/>
    </row>
    <row r="629" spans="3:27" x14ac:dyDescent="0.25">
      <c r="C629" s="369"/>
      <c r="D629" s="3"/>
      <c r="E629" s="2"/>
      <c r="F629" s="3"/>
      <c r="G629" s="3"/>
      <c r="H629" s="4"/>
      <c r="I629" s="3"/>
      <c r="J629" s="3"/>
      <c r="K629" s="3"/>
      <c r="L629" s="2"/>
      <c r="M629" s="259"/>
      <c r="N629" s="5"/>
      <c r="O629" s="5"/>
      <c r="P629" s="5"/>
      <c r="Q629" s="2"/>
      <c r="R629" s="6"/>
      <c r="S629" s="7"/>
      <c r="T629" s="7"/>
      <c r="U629" s="7"/>
      <c r="V629" s="13"/>
      <c r="W629" s="148"/>
      <c r="X629" s="286"/>
      <c r="Y629" s="148"/>
      <c r="Z629" s="288"/>
      <c r="AA629" s="287"/>
    </row>
    <row r="630" spans="3:27" x14ac:dyDescent="0.25">
      <c r="C630" s="236"/>
      <c r="D630" s="17"/>
      <c r="E630" s="16"/>
      <c r="F630" s="17"/>
      <c r="G630" s="17"/>
      <c r="H630" s="18"/>
      <c r="I630" s="17"/>
      <c r="J630" s="17"/>
      <c r="K630" s="17"/>
      <c r="L630" s="16"/>
      <c r="M630" s="244"/>
      <c r="N630" s="19"/>
      <c r="O630" s="19"/>
      <c r="P630" s="19"/>
      <c r="Q630" s="16"/>
      <c r="R630" s="20"/>
      <c r="S630" s="16"/>
      <c r="V630" s="13"/>
      <c r="W630" s="148"/>
      <c r="X630" s="286"/>
      <c r="Y630" s="148"/>
      <c r="Z630" s="288"/>
      <c r="AA630" s="287"/>
    </row>
    <row r="631" spans="3:27" x14ac:dyDescent="0.25">
      <c r="C631" s="236"/>
      <c r="D631" s="17"/>
      <c r="E631" s="16"/>
      <c r="F631" s="17"/>
      <c r="G631" s="17"/>
      <c r="H631" s="18"/>
      <c r="I631" s="17"/>
      <c r="J631" s="17"/>
      <c r="K631" s="17"/>
      <c r="L631" s="16"/>
      <c r="M631" s="244"/>
      <c r="N631" s="19"/>
      <c r="O631" s="19"/>
      <c r="P631" s="19"/>
      <c r="Q631" s="16"/>
      <c r="R631" s="20"/>
      <c r="S631" s="10"/>
      <c r="T631" s="10"/>
      <c r="U631" s="10"/>
      <c r="V631" s="13"/>
      <c r="W631" s="148"/>
      <c r="X631" s="286"/>
      <c r="Y631" s="148"/>
      <c r="Z631" s="288"/>
      <c r="AA631" s="287"/>
    </row>
    <row r="632" spans="3:27" x14ac:dyDescent="0.25">
      <c r="C632" s="378"/>
      <c r="D632" s="33"/>
      <c r="E632" s="32"/>
      <c r="F632" s="33"/>
      <c r="G632" s="33"/>
      <c r="H632" s="34"/>
      <c r="I632" s="33"/>
      <c r="J632" s="33"/>
      <c r="K632" s="33"/>
      <c r="L632" s="32"/>
      <c r="M632" s="260"/>
      <c r="N632" s="31"/>
      <c r="O632" s="31"/>
      <c r="P632" s="31"/>
      <c r="Q632" s="32"/>
      <c r="R632" s="21"/>
      <c r="S632" s="16"/>
      <c r="V632" s="13"/>
      <c r="W632" s="148"/>
      <c r="X632" s="286"/>
      <c r="Y632" s="148"/>
      <c r="Z632" s="288"/>
      <c r="AA632" s="287"/>
    </row>
    <row r="633" spans="3:27" x14ac:dyDescent="0.25">
      <c r="C633" s="378"/>
      <c r="D633" s="33"/>
      <c r="E633" s="32"/>
      <c r="F633" s="33"/>
      <c r="G633" s="33"/>
      <c r="H633" s="34"/>
      <c r="I633" s="33"/>
      <c r="J633" s="33"/>
      <c r="K633" s="33"/>
      <c r="L633" s="54"/>
      <c r="M633" s="260"/>
      <c r="N633" s="57"/>
      <c r="O633" s="57"/>
      <c r="P633" s="57"/>
      <c r="Q633" s="32"/>
      <c r="R633" s="56"/>
      <c r="S633" s="51"/>
      <c r="T633" s="51"/>
      <c r="U633" s="51"/>
      <c r="V633" s="13"/>
      <c r="W633" s="148"/>
      <c r="X633" s="286"/>
      <c r="Y633" s="148"/>
      <c r="Z633" s="288"/>
      <c r="AA633" s="287"/>
    </row>
    <row r="634" spans="3:27" x14ac:dyDescent="0.25">
      <c r="C634" s="373"/>
      <c r="D634" s="44"/>
      <c r="E634" s="43"/>
      <c r="F634" s="44"/>
      <c r="G634" s="44"/>
      <c r="H634" s="45"/>
      <c r="I634" s="44"/>
      <c r="J634" s="44"/>
      <c r="K634" s="44"/>
      <c r="L634" s="43"/>
      <c r="M634" s="257"/>
      <c r="N634" s="46"/>
      <c r="O634" s="46"/>
      <c r="P634" s="46"/>
      <c r="Q634" s="43"/>
      <c r="R634" s="21"/>
      <c r="S634" s="16"/>
      <c r="T634" s="16"/>
      <c r="U634" s="16"/>
      <c r="V634" s="13"/>
      <c r="W634" s="148"/>
      <c r="X634" s="286"/>
      <c r="Y634" s="148"/>
      <c r="Z634" s="288"/>
      <c r="AA634" s="287"/>
    </row>
    <row r="635" spans="3:27" x14ac:dyDescent="0.25">
      <c r="C635" s="239"/>
      <c r="D635" s="155"/>
      <c r="E635" s="156"/>
      <c r="F635" s="155"/>
      <c r="G635" s="155"/>
      <c r="H635" s="157"/>
      <c r="I635" s="155"/>
      <c r="J635" s="155"/>
      <c r="K635" s="155"/>
      <c r="L635" s="58"/>
      <c r="M635" s="267"/>
      <c r="N635" s="180"/>
      <c r="O635" s="180"/>
      <c r="P635" s="180"/>
      <c r="Q635" s="156"/>
      <c r="R635" s="21"/>
      <c r="S635" s="143"/>
      <c r="T635" s="43"/>
      <c r="U635" s="43"/>
      <c r="V635" s="13"/>
      <c r="W635" s="148"/>
      <c r="X635" s="286"/>
      <c r="Y635" s="148"/>
      <c r="Z635" s="288"/>
      <c r="AA635" s="287"/>
    </row>
    <row r="636" spans="3:27" x14ac:dyDescent="0.25">
      <c r="C636" s="239"/>
      <c r="D636" s="155"/>
      <c r="E636" s="156"/>
      <c r="F636" s="155"/>
      <c r="G636" s="155"/>
      <c r="H636" s="157"/>
      <c r="I636" s="155"/>
      <c r="J636" s="155"/>
      <c r="K636" s="155"/>
      <c r="L636" s="156"/>
      <c r="M636" s="267"/>
      <c r="N636" s="158"/>
      <c r="O636" s="158"/>
      <c r="P636" s="158"/>
      <c r="Q636" s="156"/>
      <c r="R636" s="73"/>
      <c r="S636" s="43"/>
      <c r="T636" s="43"/>
      <c r="U636" s="16"/>
      <c r="V636" s="13"/>
      <c r="W636" s="148"/>
      <c r="X636" s="286"/>
      <c r="Y636" s="148"/>
      <c r="Z636" s="288"/>
      <c r="AA636" s="287"/>
    </row>
    <row r="637" spans="3:27" x14ac:dyDescent="0.25">
      <c r="C637" s="369"/>
      <c r="D637" s="3"/>
      <c r="E637" s="2"/>
      <c r="F637" s="3"/>
      <c r="G637" s="3"/>
      <c r="H637" s="4"/>
      <c r="I637" s="3"/>
      <c r="J637" s="3"/>
      <c r="K637" s="3"/>
      <c r="L637" s="2"/>
      <c r="M637" s="259"/>
      <c r="N637" s="5"/>
      <c r="O637" s="5"/>
      <c r="P637" s="5"/>
      <c r="Q637" s="2"/>
      <c r="R637" s="6"/>
      <c r="S637" s="2"/>
      <c r="T637" s="10"/>
      <c r="U637" s="10"/>
      <c r="V637" s="13"/>
      <c r="W637" s="148"/>
      <c r="X637" s="286"/>
      <c r="Y637" s="148"/>
      <c r="Z637" s="288"/>
      <c r="AA637" s="287"/>
    </row>
    <row r="638" spans="3:27" x14ac:dyDescent="0.25">
      <c r="C638" s="236"/>
      <c r="D638" s="17"/>
      <c r="E638" s="16"/>
      <c r="F638" s="17"/>
      <c r="G638" s="17"/>
      <c r="H638" s="18"/>
      <c r="I638" s="17"/>
      <c r="J638" s="17"/>
      <c r="K638" s="17"/>
      <c r="L638" s="16"/>
      <c r="M638" s="244"/>
      <c r="N638" s="19"/>
      <c r="O638" s="19"/>
      <c r="P638" s="19"/>
      <c r="Q638" s="16"/>
      <c r="R638" s="20"/>
      <c r="S638" s="16"/>
      <c r="V638" s="13"/>
      <c r="W638" s="148"/>
      <c r="X638" s="286"/>
      <c r="Y638" s="148"/>
      <c r="Z638" s="288"/>
      <c r="AA638" s="287"/>
    </row>
    <row r="639" spans="3:27" x14ac:dyDescent="0.25">
      <c r="C639" s="386"/>
      <c r="D639" s="169"/>
      <c r="E639" s="168"/>
      <c r="F639" s="169"/>
      <c r="G639" s="169"/>
      <c r="H639" s="170"/>
      <c r="I639" s="169"/>
      <c r="J639" s="169"/>
      <c r="K639" s="169"/>
      <c r="L639" s="168"/>
      <c r="M639" s="266"/>
      <c r="N639" s="171"/>
      <c r="O639" s="171"/>
      <c r="P639" s="171"/>
      <c r="Q639" s="168"/>
      <c r="R639" s="73"/>
      <c r="S639" s="43"/>
      <c r="T639" s="43"/>
      <c r="U639" s="43"/>
      <c r="V639" s="13"/>
      <c r="W639" s="148"/>
      <c r="X639" s="286"/>
      <c r="Y639" s="148"/>
      <c r="Z639" s="288"/>
      <c r="AA639" s="287"/>
    </row>
    <row r="640" spans="3:27" x14ac:dyDescent="0.25">
      <c r="C640" s="394"/>
      <c r="D640" s="94"/>
      <c r="E640" s="93"/>
      <c r="F640" s="94"/>
      <c r="G640" s="94"/>
      <c r="H640" s="95"/>
      <c r="I640" s="94"/>
      <c r="J640" s="94"/>
      <c r="K640" s="94"/>
      <c r="L640" s="93"/>
      <c r="M640" s="279"/>
      <c r="N640" s="96"/>
      <c r="O640" s="96"/>
      <c r="P640" s="96"/>
      <c r="Q640" s="93"/>
      <c r="R640" s="73"/>
      <c r="S640" s="43"/>
      <c r="T640" s="43"/>
      <c r="U640" s="43"/>
      <c r="V640" s="13"/>
      <c r="W640" s="148"/>
      <c r="X640" s="286"/>
      <c r="Y640" s="148"/>
      <c r="Z640" s="288"/>
      <c r="AA640" s="287"/>
    </row>
    <row r="641" spans="3:27" x14ac:dyDescent="0.25">
      <c r="C641" s="239"/>
      <c r="D641" s="155"/>
      <c r="E641" s="156"/>
      <c r="F641" s="155"/>
      <c r="G641" s="155"/>
      <c r="H641" s="157"/>
      <c r="I641" s="155"/>
      <c r="J641" s="155"/>
      <c r="K641" s="155"/>
      <c r="L641" s="156"/>
      <c r="M641" s="267"/>
      <c r="N641" s="180"/>
      <c r="O641" s="180"/>
      <c r="P641" s="180"/>
      <c r="Q641" s="156"/>
      <c r="R641" s="73"/>
      <c r="S641" s="43"/>
      <c r="T641" s="43"/>
      <c r="U641" s="43"/>
      <c r="V641" s="13"/>
      <c r="W641" s="148"/>
      <c r="X641" s="286"/>
      <c r="Y641" s="148"/>
      <c r="Z641" s="288"/>
      <c r="AA641" s="287"/>
    </row>
    <row r="642" spans="3:27" x14ac:dyDescent="0.25">
      <c r="C642" s="382"/>
      <c r="D642" s="75"/>
      <c r="E642" s="74"/>
      <c r="F642" s="75"/>
      <c r="G642" s="75"/>
      <c r="H642" s="76"/>
      <c r="I642" s="75"/>
      <c r="J642" s="75"/>
      <c r="K642" s="75"/>
      <c r="L642" s="74"/>
      <c r="M642" s="272"/>
      <c r="N642" s="77"/>
      <c r="O642" s="77"/>
      <c r="P642" s="77"/>
      <c r="Q642" s="74"/>
      <c r="R642" s="72"/>
      <c r="S642" s="51"/>
      <c r="T642" s="51"/>
      <c r="U642" s="51"/>
      <c r="V642" s="13"/>
      <c r="W642" s="148"/>
      <c r="X642" s="286"/>
      <c r="Y642" s="148"/>
      <c r="Z642" s="288"/>
      <c r="AA642" s="287"/>
    </row>
    <row r="643" spans="3:27" x14ac:dyDescent="0.25">
      <c r="C643" s="239"/>
      <c r="D643" s="155"/>
      <c r="E643" s="156"/>
      <c r="F643" s="155"/>
      <c r="G643" s="155"/>
      <c r="H643" s="157"/>
      <c r="I643" s="155"/>
      <c r="J643" s="155"/>
      <c r="K643" s="155"/>
      <c r="L643" s="156"/>
      <c r="M643" s="267"/>
      <c r="N643" s="180"/>
      <c r="O643" s="180"/>
      <c r="P643" s="180"/>
      <c r="Q643" s="156"/>
      <c r="R643" s="73"/>
      <c r="S643" s="43"/>
      <c r="T643" s="43"/>
      <c r="U643" s="43"/>
      <c r="V643" s="13"/>
      <c r="W643" s="148"/>
      <c r="X643" s="286"/>
      <c r="Y643" s="148"/>
      <c r="Z643" s="288"/>
      <c r="AA643" s="287"/>
    </row>
    <row r="644" spans="3:27" x14ac:dyDescent="0.25">
      <c r="C644" s="236"/>
      <c r="D644" s="17"/>
      <c r="E644" s="16"/>
      <c r="F644" s="17"/>
      <c r="G644" s="17"/>
      <c r="H644" s="18"/>
      <c r="I644" s="17"/>
      <c r="J644" s="17"/>
      <c r="K644" s="17"/>
      <c r="L644" s="16"/>
      <c r="M644" s="244"/>
      <c r="N644" s="19"/>
      <c r="O644" s="19"/>
      <c r="P644" s="19"/>
      <c r="Q644" s="16"/>
      <c r="R644" s="21"/>
      <c r="S644" s="16"/>
      <c r="V644" s="13"/>
      <c r="W644" s="148"/>
      <c r="X644" s="286"/>
      <c r="Y644" s="148"/>
      <c r="Z644" s="288"/>
      <c r="AA644" s="287"/>
    </row>
    <row r="645" spans="3:27" x14ac:dyDescent="0.25">
      <c r="C645" s="236"/>
      <c r="D645" s="17"/>
      <c r="E645" s="16"/>
      <c r="F645" s="17"/>
      <c r="G645" s="17"/>
      <c r="H645" s="18"/>
      <c r="I645" s="17"/>
      <c r="J645" s="17"/>
      <c r="K645" s="17"/>
      <c r="L645" s="54"/>
      <c r="M645" s="244"/>
      <c r="N645" s="72"/>
      <c r="O645" s="72"/>
      <c r="P645" s="72"/>
      <c r="Q645" s="16"/>
      <c r="R645" s="73"/>
      <c r="S645" s="51"/>
      <c r="T645" s="51"/>
      <c r="U645" s="51"/>
      <c r="V645" s="13"/>
      <c r="W645" s="148"/>
      <c r="X645" s="286"/>
      <c r="Y645" s="148"/>
      <c r="Z645" s="288"/>
      <c r="AA645" s="287"/>
    </row>
    <row r="646" spans="3:27" x14ac:dyDescent="0.25">
      <c r="C646" s="386"/>
      <c r="D646" s="169"/>
      <c r="E646" s="168"/>
      <c r="F646" s="169"/>
      <c r="G646" s="169"/>
      <c r="H646" s="170"/>
      <c r="I646" s="169"/>
      <c r="J646" s="169"/>
      <c r="K646" s="169"/>
      <c r="L646" s="168"/>
      <c r="M646" s="266"/>
      <c r="N646" s="171"/>
      <c r="O646" s="171"/>
      <c r="P646" s="171"/>
      <c r="Q646" s="168"/>
      <c r="R646" s="21"/>
      <c r="S646" s="43"/>
      <c r="T646" s="43"/>
      <c r="U646" s="43"/>
      <c r="V646" s="13"/>
      <c r="W646" s="148"/>
      <c r="X646" s="286"/>
      <c r="Y646" s="148"/>
      <c r="Z646" s="288"/>
      <c r="AA646" s="287"/>
    </row>
    <row r="647" spans="3:27" x14ac:dyDescent="0.25">
      <c r="C647" s="242"/>
      <c r="D647" s="117"/>
      <c r="E647" s="116"/>
      <c r="F647" s="117"/>
      <c r="G647" s="117"/>
      <c r="H647" s="118"/>
      <c r="I647" s="117"/>
      <c r="J647" s="117"/>
      <c r="K647" s="117"/>
      <c r="L647" s="116"/>
      <c r="M647" s="270"/>
      <c r="N647" s="167"/>
      <c r="O647" s="167"/>
      <c r="P647" s="167"/>
      <c r="Q647" s="116"/>
      <c r="R647" s="73"/>
      <c r="S647" s="143"/>
      <c r="T647" s="43"/>
      <c r="U647" s="43"/>
      <c r="V647" s="13"/>
      <c r="W647" s="148"/>
      <c r="X647" s="286"/>
      <c r="Y647" s="148"/>
      <c r="Z647" s="288"/>
      <c r="AA647" s="287"/>
    </row>
    <row r="648" spans="3:27" x14ac:dyDescent="0.25">
      <c r="C648" s="370"/>
      <c r="D648" s="184"/>
      <c r="E648" s="183"/>
      <c r="F648" s="184"/>
      <c r="G648" s="184"/>
      <c r="H648" s="185"/>
      <c r="I648" s="184"/>
      <c r="J648" s="184"/>
      <c r="K648" s="184"/>
      <c r="L648" s="199"/>
      <c r="M648" s="252"/>
      <c r="N648" s="186"/>
      <c r="O648" s="186"/>
      <c r="P648" s="186"/>
      <c r="Q648" s="183"/>
      <c r="R648" s="73"/>
      <c r="S648" s="43"/>
      <c r="T648" s="43"/>
      <c r="U648" s="43"/>
      <c r="V648" s="13"/>
      <c r="W648" s="148"/>
      <c r="X648" s="286"/>
      <c r="Y648" s="148"/>
      <c r="Z648" s="288"/>
      <c r="AA648" s="287"/>
    </row>
    <row r="649" spans="3:27" x14ac:dyDescent="0.25">
      <c r="C649" s="236"/>
      <c r="D649" s="17"/>
      <c r="E649" s="16"/>
      <c r="F649" s="17"/>
      <c r="G649" s="17"/>
      <c r="H649" s="18"/>
      <c r="I649" s="17"/>
      <c r="J649" s="17"/>
      <c r="K649" s="17"/>
      <c r="L649" s="16"/>
      <c r="M649" s="244"/>
      <c r="N649" s="19"/>
      <c r="O649" s="19"/>
      <c r="P649" s="19"/>
      <c r="Q649" s="16"/>
      <c r="R649" s="21"/>
      <c r="S649" s="16"/>
      <c r="V649" s="13"/>
      <c r="W649" s="148"/>
      <c r="X649" s="286"/>
      <c r="Y649" s="148"/>
      <c r="Z649" s="288"/>
      <c r="AA649" s="287"/>
    </row>
    <row r="650" spans="3:27" x14ac:dyDescent="0.25">
      <c r="C650" s="236"/>
      <c r="D650" s="17"/>
      <c r="E650" s="16"/>
      <c r="F650" s="17"/>
      <c r="G650" s="17"/>
      <c r="H650" s="18"/>
      <c r="I650" s="17"/>
      <c r="J650" s="17"/>
      <c r="K650" s="17"/>
      <c r="L650" s="16"/>
      <c r="M650" s="244"/>
      <c r="N650" s="19"/>
      <c r="O650" s="19"/>
      <c r="P650" s="19"/>
      <c r="Q650" s="16"/>
      <c r="R650" s="20"/>
      <c r="S650" s="16"/>
      <c r="V650" s="13"/>
      <c r="W650" s="148"/>
      <c r="X650" s="286"/>
      <c r="Y650" s="148"/>
      <c r="Z650" s="288"/>
      <c r="AA650" s="287"/>
    </row>
    <row r="651" spans="3:27" x14ac:dyDescent="0.25">
      <c r="C651" s="377"/>
      <c r="D651" s="196"/>
      <c r="E651" s="195"/>
      <c r="F651" s="196"/>
      <c r="G651" s="196"/>
      <c r="H651" s="197"/>
      <c r="I651" s="196"/>
      <c r="J651" s="196"/>
      <c r="K651" s="196"/>
      <c r="L651" s="195"/>
      <c r="M651" s="265"/>
      <c r="N651" s="198"/>
      <c r="O651" s="198"/>
      <c r="P651" s="198"/>
      <c r="Q651" s="195"/>
      <c r="R651" s="73"/>
      <c r="S651" s="43"/>
      <c r="T651" s="43"/>
      <c r="U651" s="43"/>
      <c r="V651" s="13"/>
      <c r="W651" s="148"/>
      <c r="X651" s="286"/>
      <c r="Y651" s="148"/>
      <c r="Z651" s="288"/>
      <c r="AA651" s="287"/>
    </row>
    <row r="652" spans="3:27" x14ac:dyDescent="0.25">
      <c r="C652" s="233"/>
      <c r="D652" s="63"/>
      <c r="E652" s="62"/>
      <c r="F652" s="63"/>
      <c r="G652" s="63"/>
      <c r="H652" s="64"/>
      <c r="I652" s="63"/>
      <c r="J652" s="63"/>
      <c r="K652" s="63"/>
      <c r="L652" s="58"/>
      <c r="M652" s="271"/>
      <c r="N652" s="144"/>
      <c r="O652" s="104"/>
      <c r="P652" s="144"/>
      <c r="Q652" s="62"/>
      <c r="R652" s="21"/>
      <c r="S652" s="143"/>
      <c r="T652" s="43"/>
      <c r="U652" s="43"/>
      <c r="V652" s="13"/>
      <c r="W652" s="148"/>
      <c r="X652" s="286"/>
      <c r="Y652" s="148"/>
      <c r="Z652" s="288"/>
      <c r="AA652" s="287"/>
    </row>
    <row r="653" spans="3:27" x14ac:dyDescent="0.25">
      <c r="C653" s="394"/>
      <c r="D653" s="94"/>
      <c r="E653" s="93"/>
      <c r="F653" s="94"/>
      <c r="G653" s="94"/>
      <c r="H653" s="95"/>
      <c r="I653" s="94"/>
      <c r="J653" s="94"/>
      <c r="K653" s="94"/>
      <c r="L653" s="47"/>
      <c r="M653" s="279"/>
      <c r="N653" s="96"/>
      <c r="O653" s="96"/>
      <c r="P653" s="96"/>
      <c r="Q653" s="93"/>
      <c r="R653" s="73"/>
      <c r="S653" s="39"/>
      <c r="V653" s="13"/>
      <c r="W653" s="148"/>
      <c r="X653" s="286"/>
      <c r="Y653" s="148"/>
      <c r="Z653" s="288"/>
      <c r="AA653" s="287"/>
    </row>
    <row r="654" spans="3:27" x14ac:dyDescent="0.25">
      <c r="C654" s="385"/>
      <c r="D654" s="218"/>
      <c r="E654" s="217"/>
      <c r="F654" s="218"/>
      <c r="G654" s="218"/>
      <c r="H654" s="219"/>
      <c r="I654" s="218"/>
      <c r="J654" s="218"/>
      <c r="K654" s="218"/>
      <c r="L654" s="199"/>
      <c r="M654" s="263"/>
      <c r="N654" s="220"/>
      <c r="O654" s="220"/>
      <c r="P654" s="220"/>
      <c r="Q654" s="217"/>
      <c r="R654" s="73"/>
      <c r="S654" s="43"/>
      <c r="T654" s="101"/>
      <c r="U654" s="16"/>
      <c r="V654" s="13"/>
      <c r="W654" s="148"/>
      <c r="X654" s="286"/>
      <c r="Y654" s="148"/>
      <c r="Z654" s="288"/>
      <c r="AA654" s="287"/>
    </row>
    <row r="655" spans="3:27" x14ac:dyDescent="0.25">
      <c r="C655" s="369"/>
      <c r="D655" s="3"/>
      <c r="E655" s="2"/>
      <c r="F655" s="3"/>
      <c r="G655" s="3"/>
      <c r="H655" s="4"/>
      <c r="I655" s="3"/>
      <c r="J655" s="3"/>
      <c r="K655" s="3"/>
      <c r="L655" s="2"/>
      <c r="M655" s="259"/>
      <c r="N655" s="5"/>
      <c r="O655" s="5"/>
      <c r="P655" s="5"/>
      <c r="Q655" s="2"/>
      <c r="R655" s="6"/>
      <c r="S655" s="7"/>
      <c r="T655" s="7"/>
      <c r="U655" s="7"/>
      <c r="V655" s="13"/>
      <c r="W655" s="148"/>
      <c r="X655" s="286"/>
      <c r="Y655" s="148"/>
      <c r="Z655" s="288"/>
      <c r="AA655" s="287"/>
    </row>
    <row r="656" spans="3:27" x14ac:dyDescent="0.25">
      <c r="C656" s="236"/>
      <c r="D656" s="17"/>
      <c r="E656" s="16"/>
      <c r="F656" s="17"/>
      <c r="G656" s="17"/>
      <c r="H656" s="18"/>
      <c r="I656" s="17"/>
      <c r="J656" s="17"/>
      <c r="K656" s="17"/>
      <c r="L656" s="16"/>
      <c r="M656" s="244"/>
      <c r="N656" s="19"/>
      <c r="O656" s="19"/>
      <c r="P656" s="19"/>
      <c r="Q656" s="16"/>
      <c r="R656" s="21"/>
      <c r="S656" s="16"/>
      <c r="V656" s="13"/>
      <c r="W656" s="148"/>
      <c r="X656" s="286"/>
      <c r="Y656" s="148"/>
      <c r="Z656" s="288"/>
      <c r="AA656" s="287"/>
    </row>
    <row r="657" spans="3:27" x14ac:dyDescent="0.25">
      <c r="C657" s="370"/>
      <c r="D657" s="184"/>
      <c r="E657" s="183"/>
      <c r="F657" s="184"/>
      <c r="G657" s="184"/>
      <c r="H657" s="185"/>
      <c r="I657" s="184"/>
      <c r="J657" s="184"/>
      <c r="K657" s="184"/>
      <c r="L657" s="199"/>
      <c r="M657" s="252"/>
      <c r="N657" s="186"/>
      <c r="O657" s="186"/>
      <c r="P657" s="186"/>
      <c r="Q657" s="183"/>
      <c r="R657" s="73"/>
      <c r="S657" s="43"/>
      <c r="T657" s="43"/>
      <c r="U657" s="43"/>
      <c r="V657" s="13"/>
      <c r="W657" s="148"/>
      <c r="X657" s="286"/>
      <c r="Y657" s="148"/>
      <c r="Z657" s="288"/>
      <c r="AA657" s="287"/>
    </row>
    <row r="658" spans="3:27" x14ac:dyDescent="0.25">
      <c r="C658" s="385"/>
      <c r="D658" s="218"/>
      <c r="E658" s="217"/>
      <c r="F658" s="218"/>
      <c r="G658" s="218"/>
      <c r="H658" s="219"/>
      <c r="I658" s="218"/>
      <c r="J658" s="218"/>
      <c r="K658" s="218"/>
      <c r="L658" s="217"/>
      <c r="M658" s="263"/>
      <c r="N658" s="220"/>
      <c r="O658" s="220"/>
      <c r="P658" s="220"/>
      <c r="Q658" s="217"/>
      <c r="R658" s="73"/>
      <c r="S658" s="137"/>
      <c r="T658" s="101"/>
      <c r="U658" s="16"/>
      <c r="V658" s="13"/>
      <c r="W658" s="148"/>
      <c r="X658" s="286"/>
      <c r="Y658" s="148"/>
      <c r="Z658" s="288"/>
      <c r="AA658" s="287"/>
    </row>
    <row r="659" spans="3:27" x14ac:dyDescent="0.25">
      <c r="C659" s="236"/>
      <c r="D659" s="17"/>
      <c r="E659" s="16"/>
      <c r="F659" s="17"/>
      <c r="G659" s="17"/>
      <c r="H659" s="18"/>
      <c r="I659" s="17"/>
      <c r="J659" s="17"/>
      <c r="K659" s="17"/>
      <c r="L659" s="16"/>
      <c r="M659" s="244"/>
      <c r="N659" s="19"/>
      <c r="O659" s="19"/>
      <c r="P659" s="19"/>
      <c r="Q659" s="16"/>
      <c r="R659" s="21"/>
      <c r="S659" s="16"/>
      <c r="V659" s="13"/>
      <c r="W659" s="148"/>
      <c r="X659" s="286"/>
      <c r="Y659" s="148"/>
      <c r="Z659" s="288"/>
      <c r="AA659" s="287"/>
    </row>
    <row r="660" spans="3:27" x14ac:dyDescent="0.25">
      <c r="C660" s="237"/>
      <c r="D660" s="139"/>
      <c r="E660" s="138"/>
      <c r="F660" s="139"/>
      <c r="G660" s="139"/>
      <c r="H660" s="140"/>
      <c r="I660" s="139"/>
      <c r="J660" s="139"/>
      <c r="K660" s="139"/>
      <c r="L660" s="138"/>
      <c r="M660" s="256"/>
      <c r="N660" s="141"/>
      <c r="O660" s="141"/>
      <c r="P660" s="141"/>
      <c r="Q660" s="116"/>
      <c r="R660" s="73"/>
      <c r="S660" s="43"/>
      <c r="T660" s="43"/>
      <c r="U660" s="43"/>
      <c r="V660" s="13"/>
      <c r="W660" s="148"/>
      <c r="X660" s="286"/>
      <c r="Y660" s="148"/>
      <c r="Z660" s="288"/>
      <c r="AA660" s="287"/>
    </row>
    <row r="661" spans="3:27" x14ac:dyDescent="0.25">
      <c r="C661" s="377"/>
      <c r="D661" s="196"/>
      <c r="E661" s="195"/>
      <c r="F661" s="196"/>
      <c r="G661" s="196"/>
      <c r="H661" s="197"/>
      <c r="I661" s="196"/>
      <c r="J661" s="196"/>
      <c r="K661" s="196"/>
      <c r="L661" s="199"/>
      <c r="M661" s="265"/>
      <c r="N661" s="198"/>
      <c r="O661" s="198"/>
      <c r="P661" s="198"/>
      <c r="Q661" s="195"/>
      <c r="R661" s="73"/>
      <c r="S661" s="43"/>
      <c r="T661" s="43"/>
      <c r="U661" s="43"/>
      <c r="V661" s="13"/>
      <c r="W661" s="148"/>
      <c r="X661" s="286"/>
      <c r="Y661" s="148"/>
      <c r="Z661" s="288"/>
      <c r="AA661" s="287"/>
    </row>
    <row r="662" spans="3:27" x14ac:dyDescent="0.25">
      <c r="C662" s="236"/>
      <c r="D662" s="17"/>
      <c r="E662" s="16"/>
      <c r="F662" s="17"/>
      <c r="G662" s="17"/>
      <c r="H662" s="18"/>
      <c r="I662" s="17"/>
      <c r="J662" s="17"/>
      <c r="K662" s="17"/>
      <c r="L662" s="16"/>
      <c r="M662" s="244"/>
      <c r="N662" s="19"/>
      <c r="O662" s="19"/>
      <c r="P662" s="19"/>
      <c r="Q662" s="16"/>
      <c r="R662" s="20"/>
      <c r="S662" s="16"/>
      <c r="V662" s="13"/>
      <c r="W662" s="148"/>
      <c r="X662" s="286"/>
      <c r="Y662" s="148"/>
      <c r="Z662" s="288"/>
      <c r="AA662" s="287"/>
    </row>
    <row r="663" spans="3:27" x14ac:dyDescent="0.25">
      <c r="C663" s="380"/>
      <c r="D663" s="36"/>
      <c r="E663" s="35"/>
      <c r="F663" s="36"/>
      <c r="G663" s="36"/>
      <c r="H663" s="37"/>
      <c r="I663" s="36"/>
      <c r="J663" s="36"/>
      <c r="K663" s="36"/>
      <c r="L663" s="35"/>
      <c r="M663" s="262"/>
      <c r="N663" s="38"/>
      <c r="O663" s="38"/>
      <c r="P663" s="38"/>
      <c r="Q663" s="35"/>
      <c r="R663" s="21"/>
      <c r="S663" s="74"/>
      <c r="T663" s="74"/>
      <c r="U663" s="74"/>
      <c r="V663" s="13"/>
      <c r="W663" s="148"/>
      <c r="X663" s="286"/>
      <c r="Y663" s="148"/>
      <c r="Z663" s="288"/>
      <c r="AA663" s="287"/>
    </row>
    <row r="664" spans="3:27" x14ac:dyDescent="0.25">
      <c r="C664" s="373"/>
      <c r="D664" s="44"/>
      <c r="E664" s="43"/>
      <c r="F664" s="44"/>
      <c r="G664" s="44"/>
      <c r="H664" s="45"/>
      <c r="I664" s="44"/>
      <c r="J664" s="44"/>
      <c r="K664" s="44"/>
      <c r="L664" s="43"/>
      <c r="M664" s="257"/>
      <c r="N664" s="46"/>
      <c r="O664" s="46"/>
      <c r="P664" s="46"/>
      <c r="Q664" s="43"/>
      <c r="R664" s="21"/>
      <c r="V664" s="13"/>
      <c r="W664" s="148"/>
      <c r="X664" s="286"/>
      <c r="Y664" s="148"/>
      <c r="Z664" s="288"/>
      <c r="AA664" s="287"/>
    </row>
    <row r="665" spans="3:27" x14ac:dyDescent="0.25">
      <c r="C665" s="239"/>
      <c r="D665" s="155"/>
      <c r="E665" s="156"/>
      <c r="F665" s="155"/>
      <c r="G665" s="155"/>
      <c r="H665" s="157"/>
      <c r="I665" s="155"/>
      <c r="J665" s="155"/>
      <c r="K665" s="155"/>
      <c r="L665" s="156"/>
      <c r="M665" s="267"/>
      <c r="N665" s="180"/>
      <c r="O665" s="180"/>
      <c r="P665" s="180"/>
      <c r="Q665" s="156"/>
      <c r="R665" s="73"/>
      <c r="S665" s="43"/>
      <c r="T665" s="43"/>
      <c r="U665" s="43"/>
      <c r="V665" s="13"/>
      <c r="W665" s="148"/>
      <c r="X665" s="286"/>
      <c r="Y665" s="148"/>
      <c r="Z665" s="288"/>
      <c r="AA665" s="287"/>
    </row>
    <row r="666" spans="3:27" x14ac:dyDescent="0.25">
      <c r="C666" s="239"/>
      <c r="D666" s="155"/>
      <c r="E666" s="156"/>
      <c r="F666" s="155"/>
      <c r="G666" s="155"/>
      <c r="H666" s="157"/>
      <c r="I666" s="155"/>
      <c r="J666" s="155"/>
      <c r="K666" s="155"/>
      <c r="L666" s="156"/>
      <c r="M666" s="267"/>
      <c r="N666" s="180"/>
      <c r="O666" s="180"/>
      <c r="P666" s="180"/>
      <c r="Q666" s="156"/>
      <c r="R666" s="73"/>
      <c r="S666" s="43"/>
      <c r="T666" s="43"/>
      <c r="U666" s="43"/>
      <c r="V666" s="13"/>
      <c r="W666" s="148"/>
      <c r="X666" s="286"/>
      <c r="Y666" s="148"/>
      <c r="Z666" s="288"/>
      <c r="AA666" s="287"/>
    </row>
    <row r="667" spans="3:27" x14ac:dyDescent="0.25">
      <c r="C667" s="239"/>
      <c r="D667" s="155"/>
      <c r="E667" s="156"/>
      <c r="F667" s="155"/>
      <c r="G667" s="155"/>
      <c r="H667" s="157"/>
      <c r="I667" s="155"/>
      <c r="J667" s="155"/>
      <c r="K667" s="155"/>
      <c r="L667" s="156"/>
      <c r="M667" s="267"/>
      <c r="N667" s="180"/>
      <c r="O667" s="180"/>
      <c r="P667" s="180"/>
      <c r="Q667" s="156"/>
      <c r="R667" s="73"/>
      <c r="S667" s="43"/>
      <c r="T667" s="43"/>
      <c r="U667" s="43"/>
      <c r="V667" s="13"/>
      <c r="W667" s="148"/>
      <c r="X667" s="286"/>
      <c r="Y667" s="148"/>
      <c r="Z667" s="288"/>
      <c r="AA667" s="287"/>
    </row>
    <row r="668" spans="3:27" x14ac:dyDescent="0.25">
      <c r="C668" s="240"/>
      <c r="D668" s="159"/>
      <c r="E668" s="160"/>
      <c r="F668" s="159"/>
      <c r="G668" s="159"/>
      <c r="H668" s="161"/>
      <c r="I668" s="159"/>
      <c r="J668" s="159"/>
      <c r="K668" s="159"/>
      <c r="L668" s="138"/>
      <c r="M668" s="275"/>
      <c r="N668" s="181"/>
      <c r="O668" s="181"/>
      <c r="P668" s="181"/>
      <c r="Q668" s="160"/>
      <c r="R668" s="73"/>
      <c r="S668" s="43"/>
      <c r="T668" s="43"/>
      <c r="U668" s="43"/>
      <c r="V668" s="13"/>
      <c r="W668" s="148"/>
      <c r="X668" s="286"/>
      <c r="Y668" s="148"/>
      <c r="Z668" s="288"/>
      <c r="AA668" s="287"/>
    </row>
    <row r="669" spans="3:27" x14ac:dyDescent="0.25">
      <c r="C669" s="373"/>
      <c r="D669" s="44"/>
      <c r="E669" s="43"/>
      <c r="F669" s="44"/>
      <c r="G669" s="44"/>
      <c r="H669" s="45"/>
      <c r="I669" s="44"/>
      <c r="J669" s="44"/>
      <c r="K669" s="44"/>
      <c r="L669" s="43"/>
      <c r="M669" s="257"/>
      <c r="N669" s="46"/>
      <c r="O669" s="46"/>
      <c r="P669" s="46"/>
      <c r="Q669" s="43"/>
      <c r="R669" s="21"/>
      <c r="V669" s="13"/>
      <c r="W669" s="148"/>
      <c r="X669" s="286"/>
      <c r="Y669" s="148"/>
      <c r="Z669" s="288"/>
      <c r="AA669" s="287"/>
    </row>
    <row r="670" spans="3:27" x14ac:dyDescent="0.25">
      <c r="C670" s="370"/>
      <c r="D670" s="184"/>
      <c r="E670" s="183"/>
      <c r="F670" s="184"/>
      <c r="G670" s="184"/>
      <c r="H670" s="185"/>
      <c r="I670" s="184"/>
      <c r="J670" s="184"/>
      <c r="K670" s="184"/>
      <c r="L670" s="183"/>
      <c r="M670" s="252"/>
      <c r="N670" s="186"/>
      <c r="O670" s="186"/>
      <c r="P670" s="186"/>
      <c r="Q670" s="183"/>
      <c r="R670" s="73"/>
      <c r="S670" s="43"/>
      <c r="T670" s="43"/>
      <c r="U670" s="43"/>
      <c r="V670" s="13"/>
      <c r="W670" s="148"/>
      <c r="X670" s="286"/>
      <c r="Y670" s="148"/>
      <c r="Z670" s="288"/>
      <c r="AA670" s="287"/>
    </row>
    <row r="671" spans="3:27" x14ac:dyDescent="0.25">
      <c r="C671" s="384"/>
      <c r="D671" s="98"/>
      <c r="E671" s="97"/>
      <c r="F671" s="98"/>
      <c r="G671" s="98"/>
      <c r="H671" s="99"/>
      <c r="I671" s="98"/>
      <c r="J671" s="98"/>
      <c r="K671" s="98"/>
      <c r="L671" s="97"/>
      <c r="M671" s="278"/>
      <c r="N671" s="100"/>
      <c r="O671" s="100"/>
      <c r="P671" s="100"/>
      <c r="Q671" s="97"/>
      <c r="R671" s="129"/>
      <c r="S671" s="131"/>
      <c r="T671" s="131"/>
      <c r="U671" s="131"/>
      <c r="V671" s="13"/>
      <c r="W671" s="148"/>
      <c r="X671" s="286"/>
      <c r="Y671" s="148"/>
      <c r="Z671" s="288"/>
      <c r="AA671" s="287"/>
    </row>
    <row r="672" spans="3:27" x14ac:dyDescent="0.25">
      <c r="C672" s="236"/>
      <c r="D672" s="17"/>
      <c r="E672" s="16"/>
      <c r="F672" s="17"/>
      <c r="G672" s="17"/>
      <c r="H672" s="18"/>
      <c r="I672" s="17"/>
      <c r="J672" s="17"/>
      <c r="K672" s="17"/>
      <c r="L672" s="16"/>
      <c r="M672" s="244"/>
      <c r="N672" s="19"/>
      <c r="O672" s="19"/>
      <c r="P672" s="19"/>
      <c r="Q672" s="16"/>
      <c r="R672" s="20"/>
      <c r="S672" s="16"/>
      <c r="V672" s="13"/>
      <c r="W672" s="148"/>
      <c r="X672" s="286"/>
      <c r="Y672" s="148"/>
      <c r="Z672" s="288"/>
      <c r="AA672" s="287"/>
    </row>
    <row r="673" spans="3:27" x14ac:dyDescent="0.25">
      <c r="C673" s="383"/>
      <c r="D673" s="205"/>
      <c r="E673" s="204"/>
      <c r="F673" s="205"/>
      <c r="G673" s="205"/>
      <c r="H673" s="206"/>
      <c r="I673" s="205"/>
      <c r="J673" s="205"/>
      <c r="K673" s="205"/>
      <c r="L673" s="204"/>
      <c r="M673" s="254"/>
      <c r="N673" s="207"/>
      <c r="O673" s="207"/>
      <c r="P673" s="207"/>
      <c r="Q673" s="204"/>
      <c r="R673" s="21"/>
      <c r="S673" s="147"/>
      <c r="T673" s="43"/>
      <c r="U673" s="43"/>
      <c r="V673" s="13"/>
      <c r="W673" s="148"/>
      <c r="X673" s="286"/>
      <c r="Y673" s="148"/>
      <c r="Z673" s="288"/>
      <c r="AA673" s="287"/>
    </row>
    <row r="674" spans="3:27" x14ac:dyDescent="0.25">
      <c r="C674" s="377"/>
      <c r="D674" s="196"/>
      <c r="E674" s="195"/>
      <c r="F674" s="196"/>
      <c r="G674" s="196"/>
      <c r="H674" s="197"/>
      <c r="I674" s="196"/>
      <c r="J674" s="196"/>
      <c r="K674" s="196"/>
      <c r="L674" s="195"/>
      <c r="M674" s="265"/>
      <c r="N674" s="198"/>
      <c r="O674" s="198"/>
      <c r="P674" s="198"/>
      <c r="Q674" s="195"/>
      <c r="R674" s="73"/>
      <c r="S674" s="131"/>
      <c r="T674" s="131"/>
      <c r="U674" s="131"/>
      <c r="V674" s="13"/>
      <c r="W674" s="148"/>
      <c r="X674" s="286"/>
      <c r="Y674" s="148"/>
      <c r="Z674" s="288"/>
      <c r="AA674" s="287"/>
    </row>
    <row r="675" spans="3:27" x14ac:dyDescent="0.25">
      <c r="C675" s="382"/>
      <c r="D675" s="75"/>
      <c r="E675" s="74"/>
      <c r="F675" s="75"/>
      <c r="G675" s="75"/>
      <c r="H675" s="76"/>
      <c r="I675" s="75"/>
      <c r="J675" s="75"/>
      <c r="K675" s="75"/>
      <c r="L675" s="54"/>
      <c r="M675" s="272"/>
      <c r="N675" s="77"/>
      <c r="O675" s="77"/>
      <c r="P675" s="77"/>
      <c r="Q675" s="74"/>
      <c r="R675" s="73"/>
      <c r="S675" s="51"/>
      <c r="T675" s="51"/>
      <c r="U675" s="51"/>
      <c r="V675" s="13"/>
      <c r="W675" s="148"/>
      <c r="X675" s="286"/>
      <c r="Y675" s="148"/>
      <c r="Z675" s="288"/>
      <c r="AA675" s="287"/>
    </row>
    <row r="676" spans="3:27" x14ac:dyDescent="0.25">
      <c r="C676" s="370"/>
      <c r="D676" s="184"/>
      <c r="E676" s="183"/>
      <c r="F676" s="184"/>
      <c r="G676" s="184"/>
      <c r="H676" s="185"/>
      <c r="I676" s="184"/>
      <c r="J676" s="184"/>
      <c r="K676" s="184"/>
      <c r="L676" s="199"/>
      <c r="M676" s="252"/>
      <c r="N676" s="186"/>
      <c r="O676" s="186"/>
      <c r="P676" s="186"/>
      <c r="Q676" s="183"/>
      <c r="R676" s="73"/>
      <c r="S676" s="43"/>
      <c r="T676" s="43"/>
      <c r="U676" s="43"/>
      <c r="V676" s="13"/>
      <c r="W676" s="148"/>
      <c r="X676" s="286"/>
      <c r="Y676" s="148"/>
      <c r="Z676" s="288"/>
      <c r="AA676" s="287"/>
    </row>
    <row r="677" spans="3:27" x14ac:dyDescent="0.25">
      <c r="C677" s="237"/>
      <c r="D677" s="139"/>
      <c r="E677" s="138"/>
      <c r="F677" s="139"/>
      <c r="G677" s="139"/>
      <c r="H677" s="140"/>
      <c r="I677" s="139"/>
      <c r="J677" s="139"/>
      <c r="K677" s="139"/>
      <c r="L677" s="131"/>
      <c r="M677" s="256"/>
      <c r="N677" s="145"/>
      <c r="O677" s="145"/>
      <c r="P677" s="145"/>
      <c r="Q677" s="116"/>
      <c r="R677" s="73"/>
      <c r="S677" s="43"/>
      <c r="T677" s="43"/>
      <c r="U677" s="43"/>
      <c r="V677" s="13"/>
      <c r="W677" s="148"/>
      <c r="X677" s="286"/>
      <c r="Y677" s="148"/>
      <c r="Z677" s="288"/>
      <c r="AA677" s="287"/>
    </row>
    <row r="678" spans="3:27" x14ac:dyDescent="0.25">
      <c r="C678" s="236"/>
      <c r="D678" s="17"/>
      <c r="E678" s="16"/>
      <c r="F678" s="17"/>
      <c r="G678" s="17"/>
      <c r="H678" s="18"/>
      <c r="I678" s="17"/>
      <c r="J678" s="17"/>
      <c r="K678" s="17"/>
      <c r="L678" s="16"/>
      <c r="M678" s="244"/>
      <c r="N678" s="19"/>
      <c r="O678" s="19"/>
      <c r="P678" s="19"/>
      <c r="Q678" s="16"/>
      <c r="R678" s="21"/>
      <c r="S678" s="16"/>
      <c r="V678" s="13"/>
      <c r="W678" s="148"/>
      <c r="X678" s="286"/>
      <c r="Y678" s="148"/>
      <c r="Z678" s="288"/>
      <c r="AA678" s="287"/>
    </row>
    <row r="679" spans="3:27" x14ac:dyDescent="0.25">
      <c r="C679" s="378"/>
      <c r="D679" s="33"/>
      <c r="E679" s="32"/>
      <c r="F679" s="33"/>
      <c r="G679" s="33"/>
      <c r="H679" s="34"/>
      <c r="I679" s="33"/>
      <c r="J679" s="33"/>
      <c r="K679" s="33"/>
      <c r="L679" s="32"/>
      <c r="M679" s="260"/>
      <c r="N679" s="31"/>
      <c r="O679" s="31"/>
      <c r="P679" s="31"/>
      <c r="Q679" s="32"/>
      <c r="R679" s="21"/>
      <c r="S679" s="16"/>
      <c r="V679" s="13"/>
      <c r="W679" s="148"/>
      <c r="X679" s="286"/>
      <c r="Y679" s="148"/>
      <c r="Z679" s="288"/>
      <c r="AA679" s="287"/>
    </row>
    <row r="680" spans="3:27" x14ac:dyDescent="0.25">
      <c r="C680" s="394"/>
      <c r="D680" s="94"/>
      <c r="E680" s="93"/>
      <c r="F680" s="94"/>
      <c r="G680" s="94"/>
      <c r="H680" s="95"/>
      <c r="I680" s="94"/>
      <c r="J680" s="94"/>
      <c r="K680" s="94"/>
      <c r="L680" s="93"/>
      <c r="M680" s="279"/>
      <c r="N680" s="96"/>
      <c r="O680" s="96"/>
      <c r="P680" s="96"/>
      <c r="Q680" s="93"/>
      <c r="R680" s="73"/>
      <c r="S680" s="43"/>
      <c r="T680" s="43"/>
      <c r="U680" s="43"/>
      <c r="V680" s="13"/>
      <c r="W680" s="148"/>
      <c r="X680" s="286"/>
      <c r="Y680" s="148"/>
      <c r="Z680" s="288"/>
      <c r="AA680" s="287"/>
    </row>
    <row r="681" spans="3:27" x14ac:dyDescent="0.25">
      <c r="C681" s="379"/>
      <c r="D681" s="215"/>
      <c r="E681" s="216"/>
      <c r="F681" s="201"/>
      <c r="G681" s="201"/>
      <c r="H681" s="202"/>
      <c r="I681" s="201"/>
      <c r="J681" s="201"/>
      <c r="K681" s="201"/>
      <c r="L681" s="199"/>
      <c r="M681" s="251"/>
      <c r="N681" s="203"/>
      <c r="O681" s="203"/>
      <c r="P681" s="203"/>
      <c r="Q681" s="200"/>
      <c r="R681" s="73"/>
      <c r="S681" s="43"/>
      <c r="T681" s="43"/>
      <c r="U681" s="43"/>
      <c r="V681" s="13"/>
      <c r="W681" s="148"/>
      <c r="X681" s="286"/>
      <c r="Y681" s="148"/>
      <c r="Z681" s="288"/>
      <c r="AA681" s="287"/>
    </row>
    <row r="682" spans="3:27" x14ac:dyDescent="0.25">
      <c r="C682" s="239"/>
      <c r="D682" s="155"/>
      <c r="E682" s="156"/>
      <c r="F682" s="155"/>
      <c r="G682" s="155"/>
      <c r="H682" s="157"/>
      <c r="I682" s="155"/>
      <c r="J682" s="155"/>
      <c r="K682" s="155"/>
      <c r="L682" s="58"/>
      <c r="M682" s="267"/>
      <c r="N682" s="180"/>
      <c r="O682" s="180"/>
      <c r="P682" s="180"/>
      <c r="Q682" s="156"/>
      <c r="R682" s="21"/>
      <c r="S682" s="143"/>
      <c r="T682" s="43"/>
      <c r="U682" s="43"/>
      <c r="V682" s="13"/>
      <c r="W682" s="148"/>
      <c r="X682" s="286"/>
      <c r="Y682" s="148"/>
      <c r="Z682" s="288"/>
      <c r="AA682" s="287"/>
    </row>
    <row r="683" spans="3:27" x14ac:dyDescent="0.25">
      <c r="C683" s="242"/>
      <c r="D683" s="117"/>
      <c r="E683" s="116"/>
      <c r="F683" s="117"/>
      <c r="G683" s="117"/>
      <c r="H683" s="118"/>
      <c r="I683" s="117"/>
      <c r="J683" s="117"/>
      <c r="K683" s="117"/>
      <c r="L683" s="116"/>
      <c r="M683" s="270"/>
      <c r="N683" s="167"/>
      <c r="O683" s="167"/>
      <c r="P683" s="167"/>
      <c r="Q683" s="116"/>
      <c r="R683" s="73"/>
      <c r="S683" s="143"/>
      <c r="T683" s="43"/>
      <c r="U683" s="43"/>
      <c r="V683" s="13"/>
      <c r="W683" s="148"/>
      <c r="X683" s="286"/>
      <c r="Y683" s="148"/>
      <c r="Z683" s="288"/>
      <c r="AA683" s="287"/>
    </row>
    <row r="684" spans="3:27" x14ac:dyDescent="0.25">
      <c r="C684" s="239"/>
      <c r="D684" s="155"/>
      <c r="E684" s="156"/>
      <c r="F684" s="155"/>
      <c r="G684" s="155"/>
      <c r="H684" s="157"/>
      <c r="I684" s="155"/>
      <c r="J684" s="155"/>
      <c r="K684" s="155"/>
      <c r="L684" s="138"/>
      <c r="M684" s="267"/>
      <c r="N684" s="180"/>
      <c r="O684" s="180"/>
      <c r="P684" s="180"/>
      <c r="Q684" s="156"/>
      <c r="R684" s="73"/>
      <c r="S684" s="43"/>
      <c r="T684" s="43"/>
      <c r="U684" s="43"/>
      <c r="V684" s="13"/>
      <c r="W684" s="148"/>
      <c r="X684" s="286"/>
      <c r="Y684" s="148"/>
      <c r="Z684" s="288"/>
      <c r="AA684" s="287"/>
    </row>
    <row r="685" spans="3:27" x14ac:dyDescent="0.25">
      <c r="C685" s="233"/>
      <c r="D685" s="63"/>
      <c r="E685" s="62"/>
      <c r="F685" s="63"/>
      <c r="G685" s="63"/>
      <c r="H685" s="64"/>
      <c r="I685" s="63"/>
      <c r="J685" s="63"/>
      <c r="K685" s="63"/>
      <c r="L685" s="58"/>
      <c r="M685" s="271"/>
      <c r="N685" s="144"/>
      <c r="O685" s="104"/>
      <c r="P685" s="144"/>
      <c r="Q685" s="62"/>
      <c r="R685" s="21"/>
      <c r="S685" s="143"/>
      <c r="T685" s="43"/>
      <c r="U685" s="43"/>
      <c r="V685" s="13"/>
      <c r="W685" s="148"/>
      <c r="X685" s="286"/>
      <c r="Y685" s="148"/>
      <c r="Z685" s="288"/>
      <c r="AA685" s="287"/>
    </row>
    <row r="686" spans="3:27" x14ac:dyDescent="0.25">
      <c r="C686" s="386"/>
      <c r="D686" s="169"/>
      <c r="E686" s="168"/>
      <c r="F686" s="169"/>
      <c r="G686" s="169"/>
      <c r="H686" s="170"/>
      <c r="I686" s="169"/>
      <c r="J686" s="169"/>
      <c r="K686" s="169"/>
      <c r="L686" s="168"/>
      <c r="M686" s="266"/>
      <c r="N686" s="171"/>
      <c r="O686" s="171"/>
      <c r="P686" s="171"/>
      <c r="Q686" s="168"/>
      <c r="R686" s="21"/>
      <c r="S686" s="43"/>
      <c r="T686" s="43"/>
      <c r="U686" s="43"/>
      <c r="V686" s="13"/>
      <c r="W686" s="148"/>
      <c r="X686" s="286"/>
      <c r="Y686" s="148"/>
      <c r="Z686" s="288"/>
      <c r="AA686" s="287"/>
    </row>
    <row r="687" spans="3:27" x14ac:dyDescent="0.25">
      <c r="C687" s="374"/>
      <c r="D687" s="188"/>
      <c r="E687" s="187"/>
      <c r="F687" s="188"/>
      <c r="G687" s="188"/>
      <c r="H687" s="189"/>
      <c r="I687" s="188"/>
      <c r="J687" s="188"/>
      <c r="K687" s="188"/>
      <c r="L687" s="187"/>
      <c r="M687" s="276"/>
      <c r="N687" s="190"/>
      <c r="O687" s="190"/>
      <c r="P687" s="190"/>
      <c r="Q687" s="187"/>
      <c r="R687" s="21"/>
      <c r="S687" s="143"/>
      <c r="T687" s="43"/>
      <c r="U687" s="43"/>
      <c r="V687" s="13"/>
      <c r="W687" s="148"/>
      <c r="X687" s="286"/>
      <c r="Y687" s="148"/>
      <c r="Z687" s="288"/>
      <c r="AA687" s="287"/>
    </row>
    <row r="688" spans="3:27" x14ac:dyDescent="0.25">
      <c r="C688" s="236"/>
      <c r="D688" s="17"/>
      <c r="E688" s="16"/>
      <c r="F688" s="17"/>
      <c r="G688" s="17"/>
      <c r="H688" s="18"/>
      <c r="I688" s="17"/>
      <c r="J688" s="17"/>
      <c r="K688" s="17"/>
      <c r="L688" s="16"/>
      <c r="M688" s="244"/>
      <c r="N688" s="19"/>
      <c r="O688" s="19"/>
      <c r="P688" s="19"/>
      <c r="Q688" s="16"/>
      <c r="R688" s="20"/>
      <c r="S688" s="16"/>
      <c r="V688" s="13"/>
      <c r="W688" s="148"/>
      <c r="X688" s="286"/>
      <c r="Y688" s="148"/>
      <c r="Z688" s="288"/>
      <c r="AA688" s="287"/>
    </row>
    <row r="689" spans="3:28" x14ac:dyDescent="0.25">
      <c r="C689" s="236"/>
      <c r="D689" s="17"/>
      <c r="E689" s="16"/>
      <c r="F689" s="17"/>
      <c r="G689" s="17"/>
      <c r="H689" s="18"/>
      <c r="I689" s="17"/>
      <c r="J689" s="17"/>
      <c r="K689" s="17"/>
      <c r="L689" s="16"/>
      <c r="M689" s="244"/>
      <c r="N689" s="19"/>
      <c r="O689" s="19"/>
      <c r="P689" s="19"/>
      <c r="Q689" s="16"/>
      <c r="R689" s="20"/>
      <c r="S689" s="16"/>
      <c r="V689" s="13"/>
      <c r="W689" s="148"/>
      <c r="X689" s="286"/>
      <c r="Y689" s="148"/>
      <c r="Z689" s="288"/>
      <c r="AA689" s="287"/>
    </row>
    <row r="690" spans="3:28" x14ac:dyDescent="0.25">
      <c r="C690" s="388"/>
      <c r="D690" s="84"/>
      <c r="E690" s="83"/>
      <c r="F690" s="84"/>
      <c r="G690" s="84"/>
      <c r="H690" s="85"/>
      <c r="I690" s="84"/>
      <c r="J690" s="84"/>
      <c r="K690" s="84"/>
      <c r="L690" s="83"/>
      <c r="M690" s="261"/>
      <c r="N690" s="86"/>
      <c r="O690" s="86"/>
      <c r="P690" s="86"/>
      <c r="Q690" s="83"/>
      <c r="R690" s="129"/>
      <c r="S690" s="131"/>
      <c r="T690" s="131"/>
      <c r="U690" s="131"/>
      <c r="V690" s="13"/>
      <c r="W690" s="148"/>
      <c r="X690" s="286"/>
      <c r="Y690" s="148"/>
      <c r="Z690" s="288"/>
      <c r="AA690" s="287"/>
    </row>
    <row r="691" spans="3:28" x14ac:dyDescent="0.25">
      <c r="C691" s="236"/>
      <c r="D691" s="17"/>
      <c r="E691" s="16"/>
      <c r="F691" s="17"/>
      <c r="G691" s="17"/>
      <c r="H691" s="18"/>
      <c r="I691" s="17"/>
      <c r="J691" s="17"/>
      <c r="K691" s="17"/>
      <c r="L691" s="16"/>
      <c r="M691" s="244"/>
      <c r="N691" s="19"/>
      <c r="O691" s="19"/>
      <c r="P691" s="19"/>
      <c r="Q691" s="16"/>
      <c r="R691" s="20"/>
      <c r="S691" s="16"/>
      <c r="V691" s="13"/>
      <c r="W691" s="148"/>
      <c r="X691" s="286"/>
      <c r="Y691" s="148"/>
      <c r="Z691" s="288"/>
      <c r="AA691" s="287"/>
    </row>
    <row r="692" spans="3:28" x14ac:dyDescent="0.25">
      <c r="C692" s="386"/>
      <c r="D692" s="169"/>
      <c r="E692" s="168"/>
      <c r="F692" s="169"/>
      <c r="G692" s="169"/>
      <c r="H692" s="170"/>
      <c r="I692" s="169"/>
      <c r="J692" s="169"/>
      <c r="K692" s="169"/>
      <c r="L692" s="168"/>
      <c r="M692" s="266"/>
      <c r="N692" s="171"/>
      <c r="O692" s="171"/>
      <c r="P692" s="171"/>
      <c r="Q692" s="168"/>
      <c r="R692" s="73"/>
      <c r="S692" s="43"/>
      <c r="T692" s="43"/>
      <c r="U692" s="43"/>
      <c r="V692" s="13"/>
      <c r="W692" s="148"/>
      <c r="X692" s="286"/>
      <c r="Y692" s="148"/>
      <c r="Z692" s="288"/>
      <c r="AA692" s="287"/>
    </row>
    <row r="693" spans="3:28" x14ac:dyDescent="0.25">
      <c r="C693" s="374"/>
      <c r="D693" s="188"/>
      <c r="E693" s="187"/>
      <c r="F693" s="188"/>
      <c r="G693" s="188"/>
      <c r="H693" s="189"/>
      <c r="I693" s="188"/>
      <c r="J693" s="188"/>
      <c r="K693" s="188"/>
      <c r="L693" s="58"/>
      <c r="M693" s="276"/>
      <c r="N693" s="190"/>
      <c r="O693" s="190"/>
      <c r="P693" s="190"/>
      <c r="Q693" s="187"/>
      <c r="R693" s="21"/>
      <c r="S693" s="164"/>
      <c r="T693" s="164"/>
      <c r="U693" s="164"/>
      <c r="V693" s="13"/>
      <c r="W693" s="148"/>
      <c r="X693" s="286"/>
      <c r="Y693" s="148"/>
      <c r="Z693" s="288"/>
      <c r="AA693" s="287"/>
    </row>
    <row r="694" spans="3:28" x14ac:dyDescent="0.25">
      <c r="C694" s="237"/>
      <c r="D694" s="139"/>
      <c r="E694" s="138"/>
      <c r="F694" s="139"/>
      <c r="G694" s="139"/>
      <c r="H694" s="140"/>
      <c r="I694" s="139"/>
      <c r="J694" s="139"/>
      <c r="K694" s="139"/>
      <c r="L694" s="58"/>
      <c r="M694" s="256"/>
      <c r="N694" s="141"/>
      <c r="O694" s="141"/>
      <c r="P694" s="141"/>
      <c r="Q694" s="116"/>
      <c r="R694" s="73"/>
      <c r="S694" s="43"/>
      <c r="T694" s="43"/>
      <c r="U694" s="43"/>
      <c r="V694" s="13"/>
      <c r="W694" s="148"/>
      <c r="X694" s="286"/>
      <c r="Y694" s="148"/>
      <c r="Z694" s="288"/>
      <c r="AA694" s="287"/>
    </row>
    <row r="695" spans="3:28" x14ac:dyDescent="0.25">
      <c r="C695" s="384"/>
      <c r="D695" s="98"/>
      <c r="E695" s="97"/>
      <c r="F695" s="98"/>
      <c r="G695" s="98"/>
      <c r="H695" s="99"/>
      <c r="I695" s="98"/>
      <c r="J695" s="98"/>
      <c r="K695" s="98"/>
      <c r="L695" s="97"/>
      <c r="M695" s="278"/>
      <c r="N695" s="100"/>
      <c r="O695" s="100"/>
      <c r="P695" s="100"/>
      <c r="Q695" s="97"/>
      <c r="R695" s="73"/>
      <c r="S695" s="39"/>
      <c r="V695" s="13"/>
      <c r="W695" s="148"/>
      <c r="X695" s="286"/>
      <c r="Y695" s="148"/>
      <c r="Z695" s="288"/>
      <c r="AA695" s="287"/>
    </row>
    <row r="696" spans="3:28" x14ac:dyDescent="0.25">
      <c r="C696" s="233"/>
      <c r="D696" s="63"/>
      <c r="E696" s="62"/>
      <c r="F696" s="63"/>
      <c r="G696" s="63"/>
      <c r="H696" s="64"/>
      <c r="I696" s="63"/>
      <c r="J696" s="63"/>
      <c r="K696" s="63"/>
      <c r="L696" s="131"/>
      <c r="M696" s="271"/>
      <c r="N696" s="65"/>
      <c r="O696" s="65"/>
      <c r="P696" s="65"/>
      <c r="Q696" s="62"/>
      <c r="R696" s="73"/>
      <c r="S696" s="43"/>
      <c r="T696" s="43"/>
      <c r="U696" s="43"/>
      <c r="V696" s="13"/>
      <c r="W696" s="148"/>
      <c r="X696" s="286"/>
      <c r="Y696" s="148"/>
      <c r="Z696" s="288"/>
      <c r="AA696" s="287"/>
    </row>
    <row r="697" spans="3:28" x14ac:dyDescent="0.25">
      <c r="C697" s="370"/>
      <c r="D697" s="184"/>
      <c r="E697" s="183"/>
      <c r="F697" s="184"/>
      <c r="G697" s="184"/>
      <c r="H697" s="185"/>
      <c r="I697" s="184"/>
      <c r="J697" s="184"/>
      <c r="K697" s="184"/>
      <c r="L697" s="199"/>
      <c r="M697" s="252"/>
      <c r="N697" s="186"/>
      <c r="O697" s="186"/>
      <c r="P697" s="186"/>
      <c r="Q697" s="183"/>
      <c r="R697" s="73"/>
      <c r="S697" s="43"/>
      <c r="T697" s="43"/>
      <c r="U697" s="43"/>
      <c r="V697" s="13"/>
      <c r="W697" s="148"/>
      <c r="X697" s="286"/>
      <c r="Y697" s="148"/>
      <c r="Z697" s="288"/>
      <c r="AA697" s="287"/>
    </row>
    <row r="698" spans="3:28" x14ac:dyDescent="0.25">
      <c r="C698" s="370"/>
      <c r="D698" s="184"/>
      <c r="E698" s="183"/>
      <c r="F698" s="184"/>
      <c r="G698" s="184"/>
      <c r="H698" s="185"/>
      <c r="I698" s="184"/>
      <c r="J698" s="184"/>
      <c r="K698" s="184"/>
      <c r="L698" s="199"/>
      <c r="M698" s="252"/>
      <c r="N698" s="186"/>
      <c r="O698" s="186"/>
      <c r="P698" s="186"/>
      <c r="Q698" s="183"/>
      <c r="R698" s="73"/>
      <c r="S698" s="43"/>
      <c r="T698" s="43"/>
      <c r="U698" s="43"/>
      <c r="V698" s="13"/>
      <c r="W698" s="148"/>
      <c r="X698" s="286"/>
      <c r="Y698" s="148"/>
      <c r="Z698" s="288"/>
      <c r="AA698" s="287"/>
    </row>
    <row r="699" spans="3:28" x14ac:dyDescent="0.25">
      <c r="C699" s="384"/>
      <c r="D699" s="98"/>
      <c r="E699" s="97"/>
      <c r="F699" s="98"/>
      <c r="G699" s="98"/>
      <c r="H699" s="99"/>
      <c r="I699" s="98"/>
      <c r="J699" s="98"/>
      <c r="K699" s="98"/>
      <c r="L699" s="97"/>
      <c r="M699" s="278"/>
      <c r="N699" s="100"/>
      <c r="O699" s="100"/>
      <c r="P699" s="100"/>
      <c r="Q699" s="97"/>
      <c r="R699" s="129"/>
      <c r="S699" s="131"/>
      <c r="T699" s="131"/>
      <c r="U699" s="131"/>
      <c r="V699" s="13"/>
      <c r="W699" s="148"/>
      <c r="X699" s="286"/>
      <c r="Y699" s="148"/>
      <c r="Z699" s="288"/>
      <c r="AA699" s="287"/>
    </row>
    <row r="700" spans="3:28" x14ac:dyDescent="0.25">
      <c r="C700" s="235"/>
      <c r="D700" s="102"/>
      <c r="E700" s="101"/>
      <c r="F700" s="102"/>
      <c r="G700" s="102"/>
      <c r="H700" s="103"/>
      <c r="I700" s="102"/>
      <c r="J700" s="102"/>
      <c r="K700" s="102"/>
      <c r="L700" s="131"/>
      <c r="M700" s="264"/>
      <c r="N700" s="120"/>
      <c r="O700" s="120"/>
      <c r="P700" s="120"/>
      <c r="Q700" s="101"/>
      <c r="R700" s="73"/>
      <c r="S700" s="43"/>
      <c r="T700" s="43"/>
      <c r="U700" s="43"/>
      <c r="V700" s="13"/>
      <c r="W700" s="148"/>
      <c r="X700" s="286"/>
      <c r="Y700" s="148"/>
      <c r="Z700" s="288"/>
      <c r="AA700" s="287"/>
    </row>
    <row r="701" spans="3:28" x14ac:dyDescent="0.25">
      <c r="C701" s="239"/>
      <c r="D701" s="155"/>
      <c r="E701" s="156"/>
      <c r="F701" s="155"/>
      <c r="G701" s="155"/>
      <c r="H701" s="157"/>
      <c r="I701" s="155"/>
      <c r="J701" s="155"/>
      <c r="K701" s="155"/>
      <c r="L701" s="156"/>
      <c r="M701" s="267"/>
      <c r="N701" s="180"/>
      <c r="O701" s="180"/>
      <c r="P701" s="180"/>
      <c r="Q701" s="156"/>
      <c r="R701" s="73"/>
      <c r="S701" s="43"/>
      <c r="T701" s="43"/>
      <c r="U701" s="43"/>
      <c r="V701" s="13"/>
      <c r="W701" s="148"/>
      <c r="X701" s="286"/>
      <c r="Y701" s="148"/>
      <c r="Z701" s="288"/>
      <c r="AA701" s="287"/>
    </row>
    <row r="702" spans="3:28" x14ac:dyDescent="0.25">
      <c r="C702" s="236"/>
      <c r="D702" s="17"/>
      <c r="E702" s="16"/>
      <c r="F702" s="17"/>
      <c r="G702" s="17"/>
      <c r="H702" s="18"/>
      <c r="I702" s="17"/>
      <c r="J702" s="17"/>
      <c r="K702" s="17"/>
      <c r="L702" s="16"/>
      <c r="M702" s="244"/>
      <c r="N702" s="19"/>
      <c r="O702" s="19"/>
      <c r="P702" s="19"/>
      <c r="Q702" s="16"/>
      <c r="R702" s="21"/>
      <c r="S702" s="16"/>
      <c r="V702" s="13"/>
      <c r="W702" s="148"/>
      <c r="X702" s="286"/>
      <c r="Y702" s="148"/>
      <c r="Z702" s="288"/>
      <c r="AA702" s="287"/>
    </row>
    <row r="703" spans="3:28" x14ac:dyDescent="0.25">
      <c r="C703" s="237"/>
      <c r="D703" s="139"/>
      <c r="E703" s="138"/>
      <c r="F703" s="139"/>
      <c r="G703" s="139"/>
      <c r="H703" s="140"/>
      <c r="I703" s="139"/>
      <c r="J703" s="139"/>
      <c r="K703" s="139"/>
      <c r="L703" s="131"/>
      <c r="M703" s="256"/>
      <c r="N703" s="145"/>
      <c r="O703" s="145"/>
      <c r="P703" s="145"/>
      <c r="Q703" s="116"/>
      <c r="R703" s="73"/>
      <c r="S703" s="43"/>
      <c r="T703" s="43"/>
      <c r="U703" s="16"/>
      <c r="V703" s="13"/>
      <c r="W703" s="148"/>
      <c r="X703" s="286"/>
      <c r="Y703" s="148"/>
      <c r="Z703" s="148">
        <f>AVERAGE(W6:W703)</f>
        <v>65.982142857142861</v>
      </c>
      <c r="AA703" s="148">
        <f>AVERAGE(X6:X703)</f>
        <v>62.90625</v>
      </c>
      <c r="AB703" s="148">
        <f>AVERAGE(Y6:Y703)</f>
        <v>-3.0758928571428572</v>
      </c>
    </row>
    <row r="704" spans="3:28" x14ac:dyDescent="0.25">
      <c r="C704" s="241"/>
      <c r="D704" s="163"/>
      <c r="E704" s="164"/>
      <c r="F704" s="163"/>
      <c r="G704" s="163"/>
      <c r="H704" s="165"/>
      <c r="I704" s="163"/>
      <c r="J704" s="163"/>
      <c r="K704" s="163"/>
      <c r="L704" s="168"/>
      <c r="M704" s="253"/>
      <c r="N704" s="174"/>
      <c r="O704" s="174"/>
      <c r="P704" s="174"/>
      <c r="Q704" s="164"/>
      <c r="R704" s="73"/>
      <c r="S704" s="43"/>
      <c r="T704" s="43"/>
      <c r="U704" s="43"/>
      <c r="V704" s="13"/>
      <c r="W704" s="148"/>
      <c r="X704" s="286"/>
      <c r="Y704" s="148"/>
    </row>
    <row r="705" spans="3:25" x14ac:dyDescent="0.25">
      <c r="C705" s="370"/>
      <c r="D705" s="184"/>
      <c r="E705" s="183"/>
      <c r="F705" s="184"/>
      <c r="G705" s="184"/>
      <c r="H705" s="185"/>
      <c r="I705" s="184"/>
      <c r="J705" s="184"/>
      <c r="K705" s="184"/>
      <c r="L705" s="168"/>
      <c r="M705" s="252"/>
      <c r="N705" s="186"/>
      <c r="O705" s="186"/>
      <c r="P705" s="186"/>
      <c r="Q705" s="183"/>
      <c r="R705" s="73"/>
      <c r="S705" s="43"/>
      <c r="T705" s="43"/>
      <c r="U705" s="43"/>
      <c r="V705" s="13"/>
      <c r="W705" s="148"/>
      <c r="X705" s="286"/>
      <c r="Y705" s="148"/>
    </row>
    <row r="706" spans="3:25" x14ac:dyDescent="0.25">
      <c r="C706" s="232"/>
      <c r="D706" s="132"/>
      <c r="E706" s="131"/>
      <c r="F706" s="132"/>
      <c r="G706" s="132"/>
      <c r="H706" s="133"/>
      <c r="I706" s="132"/>
      <c r="J706" s="132"/>
      <c r="K706" s="132"/>
      <c r="L706" s="58"/>
      <c r="M706" s="255"/>
      <c r="N706" s="142"/>
      <c r="O706" s="142"/>
      <c r="P706" s="142"/>
      <c r="Q706" s="131"/>
      <c r="R706" s="73"/>
      <c r="S706" s="43"/>
      <c r="T706" s="101"/>
      <c r="U706" s="16"/>
      <c r="V706" s="13"/>
      <c r="W706" s="148"/>
      <c r="X706" s="286"/>
      <c r="Y706" s="148"/>
    </row>
    <row r="707" spans="3:25" x14ac:dyDescent="0.25">
      <c r="C707" s="376"/>
      <c r="D707" s="48"/>
      <c r="E707" s="47"/>
      <c r="F707" s="48"/>
      <c r="G707" s="48"/>
      <c r="H707" s="49"/>
      <c r="I707" s="48"/>
      <c r="J707" s="48"/>
      <c r="K707" s="48"/>
      <c r="L707" s="47"/>
      <c r="M707" s="248"/>
      <c r="N707" s="92"/>
      <c r="O707" s="92"/>
      <c r="P707" s="92"/>
      <c r="Q707" s="47"/>
      <c r="R707" s="73"/>
      <c r="S707" s="51"/>
      <c r="T707" s="51"/>
      <c r="U707" s="51"/>
      <c r="V707" s="13"/>
      <c r="W707" s="148"/>
      <c r="X707" s="286"/>
      <c r="Y707" s="148"/>
    </row>
    <row r="708" spans="3:25" x14ac:dyDescent="0.25">
      <c r="C708" s="384"/>
      <c r="D708" s="98"/>
      <c r="E708" s="97"/>
      <c r="F708" s="98"/>
      <c r="G708" s="98"/>
      <c r="H708" s="99"/>
      <c r="I708" s="98"/>
      <c r="J708" s="98"/>
      <c r="K708" s="98"/>
      <c r="L708" s="97"/>
      <c r="M708" s="278"/>
      <c r="N708" s="100"/>
      <c r="O708" s="100"/>
      <c r="P708" s="100"/>
      <c r="Q708" s="97"/>
      <c r="R708" s="73"/>
      <c r="S708" s="43"/>
      <c r="T708" s="43"/>
      <c r="U708" s="43"/>
      <c r="V708" s="13"/>
      <c r="W708" s="148"/>
      <c r="X708" s="286"/>
      <c r="Y708" s="148"/>
    </row>
    <row r="709" spans="3:25" x14ac:dyDescent="0.25">
      <c r="C709" s="237"/>
      <c r="D709" s="139"/>
      <c r="E709" s="138"/>
      <c r="F709" s="139"/>
      <c r="G709" s="139"/>
      <c r="H709" s="140"/>
      <c r="I709" s="139"/>
      <c r="J709" s="139"/>
      <c r="K709" s="139"/>
      <c r="L709" s="131"/>
      <c r="M709" s="256"/>
      <c r="N709" s="145"/>
      <c r="O709" s="145"/>
      <c r="P709" s="145"/>
      <c r="Q709" s="116"/>
      <c r="R709" s="73"/>
      <c r="S709" s="43"/>
      <c r="T709" s="43"/>
      <c r="U709" s="16"/>
      <c r="V709" s="13"/>
      <c r="W709" s="148"/>
      <c r="X709" s="286"/>
      <c r="Y709" s="148"/>
    </row>
    <row r="710" spans="3:25" x14ac:dyDescent="0.25">
      <c r="C710" s="379"/>
      <c r="D710" s="201"/>
      <c r="E710" s="200"/>
      <c r="F710" s="201"/>
      <c r="G710" s="201"/>
      <c r="H710" s="202"/>
      <c r="I710" s="201"/>
      <c r="J710" s="201"/>
      <c r="K710" s="201"/>
      <c r="L710" s="199"/>
      <c r="M710" s="251"/>
      <c r="N710" s="203"/>
      <c r="O710" s="203"/>
      <c r="P710" s="203"/>
      <c r="Q710" s="200"/>
      <c r="R710" s="73"/>
      <c r="S710" s="43"/>
      <c r="T710" s="43"/>
      <c r="U710" s="43"/>
      <c r="V710" s="13"/>
      <c r="W710" s="148"/>
      <c r="X710" s="286"/>
      <c r="Y710" s="148"/>
    </row>
    <row r="711" spans="3:25" x14ac:dyDescent="0.25">
      <c r="C711" s="236"/>
      <c r="D711" s="17"/>
      <c r="E711" s="16"/>
      <c r="F711" s="17"/>
      <c r="G711" s="17"/>
      <c r="H711" s="18"/>
      <c r="I711" s="17"/>
      <c r="J711" s="17"/>
      <c r="K711" s="17"/>
      <c r="L711" s="16"/>
      <c r="M711" s="244"/>
      <c r="N711" s="19"/>
      <c r="O711" s="19"/>
      <c r="P711" s="19"/>
      <c r="Q711" s="16"/>
      <c r="R711" s="20"/>
      <c r="S711" s="16"/>
      <c r="T711" s="10"/>
      <c r="U711" s="10"/>
      <c r="V711" s="13"/>
      <c r="W711" s="148"/>
      <c r="X711" s="286"/>
      <c r="Y711" s="148"/>
    </row>
    <row r="712" spans="3:25" x14ac:dyDescent="0.25">
      <c r="C712" s="236"/>
      <c r="D712" s="17"/>
      <c r="E712" s="16"/>
      <c r="F712" s="17"/>
      <c r="G712" s="17"/>
      <c r="H712" s="18"/>
      <c r="I712" s="17"/>
      <c r="J712" s="17"/>
      <c r="K712" s="17"/>
      <c r="L712" s="16"/>
      <c r="M712" s="244"/>
      <c r="N712" s="19"/>
      <c r="O712" s="19"/>
      <c r="P712" s="19"/>
      <c r="Q712" s="16"/>
      <c r="R712" s="20"/>
      <c r="S712" s="16"/>
      <c r="T712" s="10"/>
      <c r="U712" s="10"/>
      <c r="V712" s="13"/>
      <c r="W712" s="148"/>
      <c r="X712" s="286"/>
      <c r="Y712" s="148"/>
    </row>
    <row r="713" spans="3:25" x14ac:dyDescent="0.25">
      <c r="C713" s="388"/>
      <c r="D713" s="84"/>
      <c r="E713" s="83"/>
      <c r="F713" s="84"/>
      <c r="G713" s="84"/>
      <c r="H713" s="85"/>
      <c r="I713" s="84"/>
      <c r="J713" s="84"/>
      <c r="K713" s="84"/>
      <c r="L713" s="58"/>
      <c r="M713" s="261"/>
      <c r="N713" s="123"/>
      <c r="O713" s="123"/>
      <c r="P713" s="123"/>
      <c r="Q713" s="83"/>
      <c r="R713" s="21"/>
      <c r="S713" s="43"/>
      <c r="T713" s="43"/>
      <c r="U713" s="43"/>
      <c r="V713" s="13"/>
      <c r="W713" s="148"/>
      <c r="X713" s="286"/>
      <c r="Y713" s="148"/>
    </row>
    <row r="714" spans="3:25" x14ac:dyDescent="0.25">
      <c r="C714" s="382"/>
      <c r="D714" s="75"/>
      <c r="E714" s="74"/>
      <c r="F714" s="75"/>
      <c r="G714" s="75"/>
      <c r="H714" s="76"/>
      <c r="I714" s="75"/>
      <c r="J714" s="75"/>
      <c r="K714" s="75"/>
      <c r="L714" s="74"/>
      <c r="M714" s="272"/>
      <c r="N714" s="77"/>
      <c r="O714" s="77"/>
      <c r="P714" s="77"/>
      <c r="Q714" s="74"/>
      <c r="R714" s="72"/>
      <c r="S714" s="51"/>
      <c r="T714" s="51"/>
      <c r="U714" s="51"/>
      <c r="V714" s="13"/>
      <c r="W714" s="148"/>
      <c r="X714" s="286"/>
      <c r="Y714" s="148"/>
    </row>
    <row r="715" spans="3:25" x14ac:dyDescent="0.25">
      <c r="C715" s="241"/>
      <c r="D715" s="163"/>
      <c r="E715" s="164"/>
      <c r="F715" s="163"/>
      <c r="G715" s="163"/>
      <c r="H715" s="165"/>
      <c r="I715" s="163"/>
      <c r="J715" s="163"/>
      <c r="K715" s="163"/>
      <c r="L715" s="131"/>
      <c r="M715" s="253"/>
      <c r="N715" s="166"/>
      <c r="O715" s="166"/>
      <c r="P715" s="166"/>
      <c r="Q715" s="164"/>
      <c r="R715" s="73"/>
      <c r="S715" s="43"/>
      <c r="T715" s="43"/>
      <c r="U715" s="43"/>
      <c r="V715" s="13"/>
      <c r="W715" s="148"/>
      <c r="X715" s="286"/>
      <c r="Y715" s="148"/>
    </row>
    <row r="716" spans="3:25" x14ac:dyDescent="0.25">
      <c r="C716" s="373"/>
      <c r="D716" s="44"/>
      <c r="E716" s="43"/>
      <c r="F716" s="44"/>
      <c r="G716" s="44"/>
      <c r="H716" s="45"/>
      <c r="I716" s="44"/>
      <c r="J716" s="44"/>
      <c r="K716" s="44"/>
      <c r="L716" s="43"/>
      <c r="M716" s="257"/>
      <c r="N716" s="46"/>
      <c r="O716" s="46"/>
      <c r="P716" s="46"/>
      <c r="Q716" s="43"/>
      <c r="R716" s="21"/>
      <c r="V716" s="13"/>
      <c r="W716" s="148"/>
      <c r="X716" s="286"/>
      <c r="Y716" s="148"/>
    </row>
    <row r="717" spans="3:25" x14ac:dyDescent="0.25">
      <c r="C717" s="379"/>
      <c r="D717" s="201"/>
      <c r="E717" s="200"/>
      <c r="F717" s="201"/>
      <c r="G717" s="201"/>
      <c r="H717" s="202"/>
      <c r="I717" s="201"/>
      <c r="J717" s="201"/>
      <c r="K717" s="201"/>
      <c r="L717" s="200"/>
      <c r="M717" s="251"/>
      <c r="N717" s="203"/>
      <c r="O717" s="203"/>
      <c r="P717" s="203"/>
      <c r="Q717" s="200"/>
      <c r="R717" s="73"/>
      <c r="S717" s="43"/>
      <c r="T717" s="43"/>
      <c r="U717" s="43"/>
      <c r="V717" s="13"/>
      <c r="W717" s="148"/>
      <c r="X717" s="286"/>
      <c r="Y717" s="148"/>
    </row>
    <row r="718" spans="3:25" x14ac:dyDescent="0.25">
      <c r="C718" s="236"/>
      <c r="D718" s="17"/>
      <c r="E718" s="16"/>
      <c r="F718" s="17"/>
      <c r="G718" s="17"/>
      <c r="H718" s="18"/>
      <c r="I718" s="17"/>
      <c r="J718" s="17"/>
      <c r="K718" s="17"/>
      <c r="L718" s="16"/>
      <c r="M718" s="244"/>
      <c r="N718" s="19"/>
      <c r="O718" s="19"/>
      <c r="P718" s="19"/>
      <c r="Q718" s="16"/>
      <c r="R718" s="20"/>
      <c r="S718" s="10"/>
      <c r="T718" s="10"/>
      <c r="U718" s="10"/>
      <c r="V718" s="13"/>
      <c r="W718" s="148"/>
      <c r="X718" s="286"/>
      <c r="Y718" s="148"/>
    </row>
    <row r="719" spans="3:25" x14ac:dyDescent="0.25">
      <c r="C719" s="388"/>
      <c r="D719" s="84"/>
      <c r="E719" s="83"/>
      <c r="F719" s="84"/>
      <c r="G719" s="84"/>
      <c r="H719" s="85"/>
      <c r="I719" s="84"/>
      <c r="J719" s="84"/>
      <c r="K719" s="84"/>
      <c r="L719" s="83"/>
      <c r="M719" s="261"/>
      <c r="N719" s="86"/>
      <c r="O719" s="86"/>
      <c r="P719" s="86"/>
      <c r="Q719" s="83"/>
      <c r="R719" s="129"/>
      <c r="S719" s="16"/>
      <c r="T719" s="16"/>
      <c r="U719" s="16"/>
      <c r="V719" s="13"/>
      <c r="W719" s="148"/>
      <c r="X719" s="286"/>
      <c r="Y719" s="148"/>
    </row>
    <row r="720" spans="3:25" x14ac:dyDescent="0.25">
      <c r="C720" s="370"/>
      <c r="D720" s="184"/>
      <c r="E720" s="183"/>
      <c r="F720" s="184"/>
      <c r="G720" s="184"/>
      <c r="H720" s="185"/>
      <c r="I720" s="184"/>
      <c r="J720" s="184"/>
      <c r="K720" s="184"/>
      <c r="L720" s="199"/>
      <c r="M720" s="252"/>
      <c r="N720" s="186"/>
      <c r="O720" s="186"/>
      <c r="P720" s="186"/>
      <c r="Q720" s="183"/>
      <c r="R720" s="73"/>
      <c r="S720" s="43"/>
      <c r="T720" s="43"/>
      <c r="U720" s="43"/>
      <c r="V720" s="13"/>
      <c r="W720" s="148"/>
      <c r="X720" s="286"/>
      <c r="Y720" s="148"/>
    </row>
    <row r="721" spans="3:25" x14ac:dyDescent="0.25">
      <c r="C721" s="370"/>
      <c r="D721" s="184"/>
      <c r="E721" s="183"/>
      <c r="F721" s="184"/>
      <c r="G721" s="184"/>
      <c r="H721" s="185"/>
      <c r="I721" s="184"/>
      <c r="J721" s="184"/>
      <c r="K721" s="184"/>
      <c r="L721" s="199"/>
      <c r="M721" s="252"/>
      <c r="N721" s="186"/>
      <c r="O721" s="186"/>
      <c r="P721" s="186"/>
      <c r="Q721" s="183"/>
      <c r="R721" s="73"/>
      <c r="S721" s="43"/>
      <c r="T721" s="43"/>
      <c r="U721" s="43"/>
      <c r="V721" s="13"/>
      <c r="W721" s="148"/>
      <c r="X721" s="286"/>
      <c r="Y721" s="148"/>
    </row>
    <row r="722" spans="3:25" x14ac:dyDescent="0.25">
      <c r="C722" s="369"/>
      <c r="D722" s="3"/>
      <c r="E722" s="2"/>
      <c r="F722" s="3"/>
      <c r="G722" s="3"/>
      <c r="H722" s="4"/>
      <c r="I722" s="3"/>
      <c r="J722" s="3"/>
      <c r="K722" s="3"/>
      <c r="L722" s="2"/>
      <c r="M722" s="259"/>
      <c r="N722" s="5"/>
      <c r="O722" s="5"/>
      <c r="P722" s="5"/>
      <c r="Q722" s="2"/>
      <c r="R722" s="6"/>
      <c r="S722" s="2"/>
      <c r="T722" s="10"/>
      <c r="U722" s="10"/>
      <c r="V722" s="13"/>
      <c r="W722" s="148"/>
      <c r="X722" s="286"/>
      <c r="Y722" s="148"/>
    </row>
    <row r="723" spans="3:25" x14ac:dyDescent="0.25">
      <c r="C723" s="241"/>
      <c r="D723" s="163"/>
      <c r="E723" s="164"/>
      <c r="F723" s="163"/>
      <c r="G723" s="163"/>
      <c r="H723" s="165"/>
      <c r="I723" s="163"/>
      <c r="J723" s="163"/>
      <c r="K723" s="163"/>
      <c r="L723" s="164"/>
      <c r="M723" s="253"/>
      <c r="N723" s="174"/>
      <c r="O723" s="174"/>
      <c r="P723" s="174"/>
      <c r="Q723" s="164"/>
      <c r="R723" s="73"/>
      <c r="S723" s="43"/>
      <c r="T723" s="43"/>
      <c r="U723" s="43"/>
      <c r="V723" s="13"/>
      <c r="W723" s="148"/>
      <c r="X723" s="286"/>
      <c r="Y723" s="148"/>
    </row>
    <row r="724" spans="3:25" x14ac:dyDescent="0.25">
      <c r="C724" s="237"/>
      <c r="D724" s="139"/>
      <c r="E724" s="138"/>
      <c r="F724" s="139"/>
      <c r="G724" s="139"/>
      <c r="H724" s="140"/>
      <c r="I724" s="139"/>
      <c r="J724" s="139"/>
      <c r="K724" s="139"/>
      <c r="L724" s="138"/>
      <c r="M724" s="256"/>
      <c r="N724" s="141"/>
      <c r="O724" s="141"/>
      <c r="P724" s="141"/>
      <c r="Q724" s="116"/>
      <c r="R724" s="73"/>
      <c r="S724" s="43"/>
      <c r="T724" s="43"/>
      <c r="U724" s="43"/>
      <c r="V724" s="13"/>
      <c r="W724" s="148"/>
      <c r="X724" s="286"/>
      <c r="Y724" s="148"/>
    </row>
    <row r="725" spans="3:25" x14ac:dyDescent="0.25">
      <c r="C725" s="236"/>
      <c r="D725" s="17"/>
      <c r="E725" s="16"/>
      <c r="F725" s="17"/>
      <c r="G725" s="17"/>
      <c r="H725" s="18"/>
      <c r="I725" s="17"/>
      <c r="J725" s="17"/>
      <c r="K725" s="17"/>
      <c r="L725" s="16"/>
      <c r="M725" s="244"/>
      <c r="N725" s="19"/>
      <c r="O725" s="19"/>
      <c r="P725" s="19"/>
      <c r="Q725" s="16"/>
      <c r="R725" s="20"/>
      <c r="S725" s="16"/>
      <c r="V725" s="13"/>
      <c r="W725" s="148"/>
      <c r="X725" s="286"/>
      <c r="Y725" s="148"/>
    </row>
    <row r="726" spans="3:25" x14ac:dyDescent="0.25">
      <c r="C726" s="373"/>
      <c r="D726" s="44"/>
      <c r="E726" s="43"/>
      <c r="F726" s="44"/>
      <c r="G726" s="44"/>
      <c r="H726" s="45"/>
      <c r="I726" s="44"/>
      <c r="J726" s="44"/>
      <c r="K726" s="44"/>
      <c r="L726" s="43"/>
      <c r="M726" s="257"/>
      <c r="N726" s="46"/>
      <c r="O726" s="46"/>
      <c r="P726" s="46"/>
      <c r="Q726" s="43"/>
      <c r="R726" s="21"/>
      <c r="S726" s="43"/>
      <c r="V726" s="13"/>
      <c r="W726" s="148"/>
      <c r="X726" s="286"/>
      <c r="Y726" s="148"/>
    </row>
    <row r="727" spans="3:25" x14ac:dyDescent="0.25">
      <c r="C727" s="235"/>
      <c r="D727" s="102"/>
      <c r="E727" s="101"/>
      <c r="F727" s="102"/>
      <c r="G727" s="102"/>
      <c r="H727" s="103"/>
      <c r="I727" s="102"/>
      <c r="J727" s="102"/>
      <c r="K727" s="102"/>
      <c r="L727" s="131"/>
      <c r="M727" s="264"/>
      <c r="N727" s="120"/>
      <c r="O727" s="120"/>
      <c r="P727" s="120"/>
      <c r="Q727" s="101"/>
      <c r="R727" s="73"/>
      <c r="S727" s="137"/>
      <c r="T727" s="101"/>
      <c r="U727" s="16"/>
      <c r="V727" s="13"/>
      <c r="W727" s="148"/>
      <c r="X727" s="286"/>
      <c r="Y727" s="148"/>
    </row>
    <row r="728" spans="3:25" x14ac:dyDescent="0.25">
      <c r="C728" s="240"/>
      <c r="D728" s="159"/>
      <c r="E728" s="160"/>
      <c r="F728" s="159"/>
      <c r="G728" s="159"/>
      <c r="H728" s="161"/>
      <c r="I728" s="159"/>
      <c r="J728" s="159"/>
      <c r="K728" s="159"/>
      <c r="L728" s="156"/>
      <c r="M728" s="275"/>
      <c r="N728" s="181"/>
      <c r="O728" s="181"/>
      <c r="P728" s="181"/>
      <c r="Q728" s="160"/>
      <c r="R728" s="73"/>
      <c r="S728" s="43"/>
      <c r="T728" s="43"/>
      <c r="U728" s="43"/>
      <c r="V728" s="13"/>
      <c r="W728" s="148"/>
      <c r="X728" s="286"/>
      <c r="Y728" s="148"/>
    </row>
    <row r="729" spans="3:25" x14ac:dyDescent="0.25">
      <c r="C729" s="374"/>
      <c r="D729" s="188"/>
      <c r="E729" s="187"/>
      <c r="F729" s="188"/>
      <c r="G729" s="188"/>
      <c r="H729" s="189"/>
      <c r="I729" s="188"/>
      <c r="J729" s="188"/>
      <c r="K729" s="188"/>
      <c r="L729" s="187"/>
      <c r="M729" s="276"/>
      <c r="N729" s="190"/>
      <c r="O729" s="190"/>
      <c r="P729" s="190"/>
      <c r="Q729" s="187"/>
      <c r="R729" s="73"/>
      <c r="S729" s="43"/>
      <c r="T729" s="43"/>
      <c r="U729" s="43"/>
      <c r="V729" s="13"/>
      <c r="W729" s="148"/>
      <c r="X729" s="286"/>
      <c r="Y729" s="148"/>
    </row>
    <row r="730" spans="3:25" x14ac:dyDescent="0.25">
      <c r="C730" s="383"/>
      <c r="D730" s="205"/>
      <c r="E730" s="204"/>
      <c r="F730" s="205"/>
      <c r="G730" s="205"/>
      <c r="H730" s="206"/>
      <c r="I730" s="205"/>
      <c r="J730" s="205"/>
      <c r="K730" s="205"/>
      <c r="L730" s="204"/>
      <c r="M730" s="254"/>
      <c r="N730" s="207"/>
      <c r="O730" s="207"/>
      <c r="P730" s="207"/>
      <c r="Q730" s="204"/>
      <c r="R730" s="21"/>
      <c r="S730" s="43"/>
      <c r="T730" s="43"/>
      <c r="U730" s="43"/>
      <c r="V730" s="13"/>
      <c r="W730" s="148"/>
      <c r="X730" s="286"/>
      <c r="Y730" s="148"/>
    </row>
    <row r="731" spans="3:25" x14ac:dyDescent="0.25">
      <c r="C731" s="383"/>
      <c r="D731" s="205"/>
      <c r="E731" s="204"/>
      <c r="F731" s="205"/>
      <c r="G731" s="205"/>
      <c r="H731" s="206"/>
      <c r="I731" s="205"/>
      <c r="J731" s="205"/>
      <c r="K731" s="205"/>
      <c r="L731" s="204"/>
      <c r="M731" s="254"/>
      <c r="N731" s="207"/>
      <c r="O731" s="207"/>
      <c r="P731" s="207"/>
      <c r="Q731" s="204"/>
      <c r="R731" s="73"/>
      <c r="S731" s="137"/>
      <c r="T731" s="101"/>
      <c r="U731" s="16"/>
      <c r="V731" s="13"/>
      <c r="W731" s="148"/>
      <c r="X731" s="286"/>
      <c r="Y731" s="148"/>
    </row>
    <row r="732" spans="3:25" x14ac:dyDescent="0.25">
      <c r="C732" s="239"/>
      <c r="D732" s="155"/>
      <c r="E732" s="156"/>
      <c r="F732" s="155"/>
      <c r="G732" s="155"/>
      <c r="H732" s="157"/>
      <c r="I732" s="155"/>
      <c r="J732" s="155"/>
      <c r="K732" s="155"/>
      <c r="L732" s="156"/>
      <c r="M732" s="267"/>
      <c r="N732" s="158"/>
      <c r="O732" s="158"/>
      <c r="P732" s="158"/>
      <c r="Q732" s="156"/>
      <c r="R732" s="73"/>
      <c r="S732" s="43"/>
      <c r="T732" s="43"/>
      <c r="U732" s="16"/>
      <c r="V732" s="13"/>
      <c r="W732" s="148"/>
      <c r="X732" s="286"/>
      <c r="Y732" s="148"/>
    </row>
    <row r="733" spans="3:25" x14ac:dyDescent="0.25">
      <c r="C733" s="376"/>
      <c r="D733" s="48"/>
      <c r="E733" s="47"/>
      <c r="F733" s="48"/>
      <c r="G733" s="48"/>
      <c r="H733" s="49"/>
      <c r="I733" s="48"/>
      <c r="J733" s="48"/>
      <c r="K733" s="48"/>
      <c r="L733" s="47"/>
      <c r="M733" s="248"/>
      <c r="N733" s="92"/>
      <c r="O733" s="92"/>
      <c r="P733" s="92"/>
      <c r="Q733" s="47"/>
      <c r="R733" s="72"/>
      <c r="S733" s="51"/>
      <c r="T733" s="51"/>
      <c r="U733" s="51"/>
      <c r="V733" s="13"/>
      <c r="W733" s="148"/>
      <c r="X733" s="286"/>
      <c r="Y733" s="148"/>
    </row>
    <row r="734" spans="3:25" x14ac:dyDescent="0.25">
      <c r="C734" s="236"/>
      <c r="D734" s="17"/>
      <c r="E734" s="16"/>
      <c r="F734" s="17"/>
      <c r="G734" s="17"/>
      <c r="H734" s="18"/>
      <c r="I734" s="17"/>
      <c r="J734" s="17"/>
      <c r="K734" s="17"/>
      <c r="L734" s="16"/>
      <c r="M734" s="244"/>
      <c r="N734" s="19"/>
      <c r="O734" s="19"/>
      <c r="P734" s="19"/>
      <c r="Q734" s="16"/>
      <c r="R734" s="20"/>
      <c r="S734" s="16"/>
      <c r="V734" s="13"/>
      <c r="W734" s="148"/>
      <c r="X734" s="286"/>
      <c r="Y734" s="148"/>
    </row>
    <row r="735" spans="3:25" x14ac:dyDescent="0.25">
      <c r="C735" s="378"/>
      <c r="D735" s="33"/>
      <c r="E735" s="32"/>
      <c r="F735" s="33"/>
      <c r="G735" s="33"/>
      <c r="H735" s="34"/>
      <c r="I735" s="33"/>
      <c r="J735" s="33"/>
      <c r="K735" s="33"/>
      <c r="L735" s="54"/>
      <c r="M735" s="260"/>
      <c r="N735" s="57"/>
      <c r="O735" s="57"/>
      <c r="P735" s="57"/>
      <c r="Q735" s="32"/>
      <c r="R735" s="73"/>
      <c r="S735" s="51"/>
      <c r="T735" s="51"/>
      <c r="U735" s="51"/>
      <c r="V735" s="13"/>
      <c r="W735" s="148"/>
      <c r="X735" s="286"/>
      <c r="Y735" s="148"/>
    </row>
    <row r="736" spans="3:25" x14ac:dyDescent="0.25">
      <c r="C736" s="383"/>
      <c r="D736" s="205"/>
      <c r="E736" s="204"/>
      <c r="F736" s="205"/>
      <c r="G736" s="205"/>
      <c r="H736" s="206"/>
      <c r="I736" s="205"/>
      <c r="J736" s="205"/>
      <c r="K736" s="205"/>
      <c r="L736" s="204"/>
      <c r="M736" s="254"/>
      <c r="N736" s="207"/>
      <c r="O736" s="207"/>
      <c r="P736" s="207"/>
      <c r="Q736" s="204"/>
      <c r="R736" s="73"/>
      <c r="S736" s="137"/>
      <c r="T736" s="101"/>
      <c r="U736" s="16"/>
      <c r="V736" s="13"/>
      <c r="W736" s="148"/>
      <c r="X736" s="286"/>
      <c r="Y736" s="148"/>
    </row>
    <row r="737" spans="3:25" x14ac:dyDescent="0.25">
      <c r="C737" s="239"/>
      <c r="D737" s="155"/>
      <c r="E737" s="156"/>
      <c r="F737" s="155"/>
      <c r="G737" s="155"/>
      <c r="H737" s="157"/>
      <c r="I737" s="155"/>
      <c r="J737" s="155"/>
      <c r="K737" s="155"/>
      <c r="L737" s="156"/>
      <c r="M737" s="267"/>
      <c r="N737" s="180"/>
      <c r="O737" s="180"/>
      <c r="P737" s="180"/>
      <c r="Q737" s="156"/>
      <c r="R737" s="73"/>
      <c r="S737" s="43"/>
      <c r="T737" s="43"/>
      <c r="U737" s="43"/>
      <c r="V737" s="13"/>
      <c r="W737" s="148"/>
      <c r="X737" s="286"/>
      <c r="Y737" s="148"/>
    </row>
    <row r="738" spans="3:25" x14ac:dyDescent="0.25">
      <c r="C738" s="238"/>
      <c r="D738" s="80"/>
      <c r="E738" s="79"/>
      <c r="F738" s="80"/>
      <c r="G738" s="80"/>
      <c r="H738" s="81"/>
      <c r="I738" s="80"/>
      <c r="J738" s="80"/>
      <c r="K738" s="80"/>
      <c r="L738" s="79"/>
      <c r="M738" s="268"/>
      <c r="N738" s="82"/>
      <c r="O738" s="82"/>
      <c r="P738" s="82"/>
      <c r="Q738" s="79"/>
      <c r="R738" s="129"/>
      <c r="S738" s="131"/>
      <c r="T738" s="131"/>
      <c r="U738" s="131"/>
      <c r="V738" s="13"/>
      <c r="W738" s="148"/>
      <c r="X738" s="286"/>
      <c r="Y738" s="148"/>
    </row>
    <row r="739" spans="3:25" x14ac:dyDescent="0.25">
      <c r="C739" s="373"/>
      <c r="D739" s="44"/>
      <c r="E739" s="43"/>
      <c r="F739" s="44"/>
      <c r="G739" s="44"/>
      <c r="H739" s="45"/>
      <c r="I739" s="44"/>
      <c r="J739" s="44"/>
      <c r="K739" s="44"/>
      <c r="L739" s="43"/>
      <c r="M739" s="257"/>
      <c r="N739" s="46"/>
      <c r="O739" s="46"/>
      <c r="P739" s="46"/>
      <c r="Q739" s="43"/>
      <c r="R739" s="21"/>
      <c r="V739" s="13"/>
      <c r="W739" s="148"/>
      <c r="X739" s="286"/>
      <c r="Y739" s="148"/>
    </row>
    <row r="740" spans="3:25" x14ac:dyDescent="0.25">
      <c r="C740" s="240"/>
      <c r="D740" s="159"/>
      <c r="E740" s="160"/>
      <c r="F740" s="159"/>
      <c r="G740" s="159"/>
      <c r="H740" s="161"/>
      <c r="I740" s="159"/>
      <c r="J740" s="159"/>
      <c r="K740" s="159"/>
      <c r="L740" s="131"/>
      <c r="M740" s="275"/>
      <c r="N740" s="162"/>
      <c r="O740" s="162"/>
      <c r="P740" s="162"/>
      <c r="Q740" s="160"/>
      <c r="R740" s="73"/>
      <c r="S740" s="43"/>
      <c r="T740" s="43"/>
      <c r="U740" s="43"/>
      <c r="V740" s="13"/>
      <c r="W740" s="148"/>
      <c r="X740" s="286"/>
      <c r="Y740" s="148"/>
    </row>
    <row r="741" spans="3:25" x14ac:dyDescent="0.25">
      <c r="C741" s="377"/>
      <c r="D741" s="196"/>
      <c r="E741" s="195"/>
      <c r="F741" s="196"/>
      <c r="G741" s="196"/>
      <c r="H741" s="197"/>
      <c r="I741" s="196"/>
      <c r="J741" s="196"/>
      <c r="K741" s="196"/>
      <c r="L741" s="199"/>
      <c r="M741" s="265"/>
      <c r="N741" s="198"/>
      <c r="O741" s="198"/>
      <c r="P741" s="198"/>
      <c r="Q741" s="195"/>
      <c r="R741" s="73"/>
      <c r="S741" s="43"/>
      <c r="T741" s="43"/>
      <c r="U741" s="43"/>
      <c r="V741" s="13"/>
      <c r="W741" s="148"/>
      <c r="X741" s="286"/>
      <c r="Y741" s="148"/>
    </row>
    <row r="742" spans="3:25" x14ac:dyDescent="0.25">
      <c r="C742" s="240"/>
      <c r="D742" s="159"/>
      <c r="E742" s="160"/>
      <c r="F742" s="159"/>
      <c r="G742" s="159"/>
      <c r="H742" s="161"/>
      <c r="I742" s="159"/>
      <c r="J742" s="159"/>
      <c r="K742" s="159"/>
      <c r="L742" s="156"/>
      <c r="M742" s="275"/>
      <c r="N742" s="181"/>
      <c r="O742" s="181"/>
      <c r="P742" s="181"/>
      <c r="Q742" s="160"/>
      <c r="R742" s="73"/>
      <c r="S742" s="43"/>
      <c r="T742" s="43"/>
      <c r="U742" s="43"/>
      <c r="V742" s="13"/>
      <c r="W742" s="148"/>
      <c r="X742" s="286"/>
      <c r="Y742" s="148"/>
    </row>
    <row r="743" spans="3:25" x14ac:dyDescent="0.25">
      <c r="C743" s="233"/>
      <c r="D743" s="63"/>
      <c r="E743" s="62"/>
      <c r="F743" s="63"/>
      <c r="G743" s="63"/>
      <c r="H743" s="64"/>
      <c r="I743" s="63"/>
      <c r="J743" s="63"/>
      <c r="K743" s="63"/>
      <c r="L743" s="131"/>
      <c r="M743" s="271"/>
      <c r="N743" s="65"/>
      <c r="O743" s="65"/>
      <c r="P743" s="65"/>
      <c r="Q743" s="62"/>
      <c r="R743" s="73"/>
      <c r="S743" s="43"/>
      <c r="T743" s="43"/>
      <c r="U743" s="43"/>
      <c r="V743" s="13"/>
      <c r="W743" s="148"/>
      <c r="X743" s="286"/>
      <c r="Y743" s="148"/>
    </row>
    <row r="744" spans="3:25" x14ac:dyDescent="0.25">
      <c r="C744" s="369"/>
      <c r="D744" s="3"/>
      <c r="E744" s="2"/>
      <c r="F744" s="3"/>
      <c r="G744" s="3"/>
      <c r="H744" s="4"/>
      <c r="I744" s="3"/>
      <c r="J744" s="3"/>
      <c r="K744" s="3"/>
      <c r="L744" s="2"/>
      <c r="M744" s="259"/>
      <c r="N744" s="5"/>
      <c r="O744" s="5"/>
      <c r="P744" s="5"/>
      <c r="Q744" s="2"/>
      <c r="R744" s="6"/>
      <c r="S744" s="7"/>
      <c r="T744" s="7"/>
      <c r="U744" s="7"/>
      <c r="V744" s="13"/>
      <c r="W744" s="148"/>
      <c r="X744" s="286"/>
      <c r="Y744" s="148"/>
    </row>
    <row r="745" spans="3:25" x14ac:dyDescent="0.25">
      <c r="C745" s="235"/>
      <c r="D745" s="102"/>
      <c r="E745" s="101"/>
      <c r="F745" s="102"/>
      <c r="G745" s="102"/>
      <c r="H745" s="103"/>
      <c r="I745" s="102"/>
      <c r="J745" s="102"/>
      <c r="K745" s="102"/>
      <c r="L745" s="58"/>
      <c r="M745" s="264"/>
      <c r="N745" s="104"/>
      <c r="O745" s="104"/>
      <c r="P745" s="104"/>
      <c r="Q745" s="101"/>
      <c r="R745" s="73"/>
      <c r="S745" s="137"/>
      <c r="T745" s="101"/>
      <c r="U745" s="16"/>
      <c r="V745" s="13"/>
      <c r="W745" s="148"/>
      <c r="X745" s="286"/>
      <c r="Y745" s="148"/>
    </row>
    <row r="746" spans="3:25" x14ac:dyDescent="0.25">
      <c r="C746" s="388"/>
      <c r="D746" s="84"/>
      <c r="E746" s="83"/>
      <c r="F746" s="84"/>
      <c r="G746" s="84"/>
      <c r="H746" s="85"/>
      <c r="I746" s="84"/>
      <c r="J746" s="84"/>
      <c r="K746" s="84"/>
      <c r="L746" s="83"/>
      <c r="M746" s="261"/>
      <c r="N746" s="86"/>
      <c r="O746" s="86"/>
      <c r="P746" s="86"/>
      <c r="Q746" s="83"/>
      <c r="R746" s="129"/>
      <c r="S746" s="131"/>
      <c r="T746" s="131"/>
      <c r="U746" s="131"/>
      <c r="V746" s="13"/>
      <c r="W746" s="148"/>
      <c r="X746" s="286"/>
      <c r="Y746" s="148"/>
    </row>
    <row r="747" spans="3:25" x14ac:dyDescent="0.25">
      <c r="C747" s="236"/>
      <c r="D747" s="17"/>
      <c r="E747" s="16"/>
      <c r="F747" s="17"/>
      <c r="G747" s="17"/>
      <c r="H747" s="18"/>
      <c r="I747" s="17"/>
      <c r="J747" s="17"/>
      <c r="K747" s="17"/>
      <c r="L747" s="16"/>
      <c r="M747" s="244"/>
      <c r="N747" s="19"/>
      <c r="O747" s="19"/>
      <c r="P747" s="19"/>
      <c r="Q747" s="16"/>
      <c r="R747" s="20"/>
      <c r="S747" s="10"/>
      <c r="T747" s="10"/>
      <c r="U747" s="10"/>
      <c r="V747" s="13"/>
      <c r="W747" s="148"/>
      <c r="X747" s="286"/>
      <c r="Y747" s="148"/>
    </row>
    <row r="748" spans="3:25" x14ac:dyDescent="0.25">
      <c r="C748" s="236"/>
      <c r="D748" s="17"/>
      <c r="E748" s="16"/>
      <c r="F748" s="17"/>
      <c r="G748" s="17"/>
      <c r="H748" s="18"/>
      <c r="I748" s="17"/>
      <c r="J748" s="17"/>
      <c r="K748" s="17"/>
      <c r="L748" s="16"/>
      <c r="M748" s="244"/>
      <c r="N748" s="19"/>
      <c r="O748" s="19"/>
      <c r="P748" s="19"/>
      <c r="Q748" s="16"/>
      <c r="R748" s="20"/>
      <c r="S748" s="16"/>
      <c r="T748" s="10"/>
      <c r="U748" s="10"/>
      <c r="V748" s="13"/>
      <c r="W748" s="148"/>
      <c r="X748" s="286"/>
      <c r="Y748" s="148"/>
    </row>
    <row r="749" spans="3:25" x14ac:dyDescent="0.25">
      <c r="C749" s="236"/>
      <c r="D749" s="17"/>
      <c r="E749" s="16"/>
      <c r="F749" s="17"/>
      <c r="G749" s="17"/>
      <c r="H749" s="18"/>
      <c r="I749" s="17"/>
      <c r="J749" s="17"/>
      <c r="K749" s="17"/>
      <c r="L749" s="54"/>
      <c r="M749" s="244"/>
      <c r="N749" s="72"/>
      <c r="O749" s="72"/>
      <c r="P749" s="72"/>
      <c r="Q749" s="16"/>
      <c r="R749" s="73"/>
      <c r="S749" s="51"/>
      <c r="T749" s="51"/>
      <c r="U749" s="51"/>
      <c r="V749" s="13"/>
      <c r="W749" s="148"/>
      <c r="X749" s="286"/>
      <c r="Y749" s="148"/>
    </row>
    <row r="750" spans="3:25" x14ac:dyDescent="0.25">
      <c r="C750" s="236"/>
      <c r="D750" s="17"/>
      <c r="E750" s="16"/>
      <c r="F750" s="17"/>
      <c r="G750" s="17"/>
      <c r="H750" s="18"/>
      <c r="I750" s="17"/>
      <c r="J750" s="17"/>
      <c r="K750" s="17"/>
      <c r="L750" s="16"/>
      <c r="M750" s="244"/>
      <c r="N750" s="19"/>
      <c r="O750" s="19"/>
      <c r="P750" s="19"/>
      <c r="Q750" s="16"/>
      <c r="R750" s="21"/>
      <c r="S750" s="16"/>
      <c r="V750" s="13"/>
      <c r="W750" s="148"/>
      <c r="X750" s="286"/>
      <c r="Y750" s="148"/>
    </row>
    <row r="751" spans="3:25" x14ac:dyDescent="0.25">
      <c r="C751" s="369"/>
      <c r="D751" s="3"/>
      <c r="E751" s="2"/>
      <c r="F751" s="3"/>
      <c r="G751" s="3"/>
      <c r="H751" s="4"/>
      <c r="I751" s="3"/>
      <c r="J751" s="3"/>
      <c r="K751" s="3"/>
      <c r="L751" s="2"/>
      <c r="M751" s="259"/>
      <c r="N751" s="5"/>
      <c r="O751" s="5"/>
      <c r="P751" s="5"/>
      <c r="Q751" s="2"/>
      <c r="R751" s="6"/>
      <c r="S751" s="2"/>
      <c r="T751" s="10"/>
      <c r="U751" s="10"/>
      <c r="V751" s="13"/>
      <c r="W751" s="148"/>
      <c r="X751" s="286"/>
      <c r="Y751" s="148"/>
    </row>
    <row r="752" spans="3:25" x14ac:dyDescent="0.25">
      <c r="C752" s="382"/>
      <c r="D752" s="75"/>
      <c r="E752" s="74"/>
      <c r="F752" s="75"/>
      <c r="G752" s="75"/>
      <c r="H752" s="76"/>
      <c r="I752" s="75"/>
      <c r="J752" s="75"/>
      <c r="K752" s="75"/>
      <c r="L752" s="74"/>
      <c r="M752" s="272"/>
      <c r="N752" s="77"/>
      <c r="O752" s="77"/>
      <c r="P752" s="77"/>
      <c r="Q752" s="74"/>
      <c r="R752" s="72"/>
      <c r="S752" s="51"/>
      <c r="T752" s="51"/>
      <c r="U752" s="51"/>
      <c r="V752" s="13"/>
      <c r="W752" s="148"/>
      <c r="X752" s="286"/>
      <c r="Y752" s="148"/>
    </row>
    <row r="753" spans="3:25" x14ac:dyDescent="0.25">
      <c r="C753" s="236"/>
      <c r="D753" s="17"/>
      <c r="E753" s="16"/>
      <c r="F753" s="17"/>
      <c r="G753" s="17"/>
      <c r="H753" s="18"/>
      <c r="I753" s="17"/>
      <c r="J753" s="17"/>
      <c r="K753" s="17"/>
      <c r="L753" s="16"/>
      <c r="M753" s="244"/>
      <c r="N753" s="19"/>
      <c r="O753" s="19"/>
      <c r="P753" s="19"/>
      <c r="Q753" s="16"/>
      <c r="R753" s="20"/>
      <c r="S753" s="16"/>
      <c r="V753" s="13"/>
      <c r="W753" s="148"/>
      <c r="X753" s="286"/>
      <c r="Y753" s="148"/>
    </row>
    <row r="754" spans="3:25" x14ac:dyDescent="0.25">
      <c r="C754" s="376"/>
      <c r="D754" s="48"/>
      <c r="E754" s="47"/>
      <c r="F754" s="48"/>
      <c r="G754" s="48"/>
      <c r="H754" s="49"/>
      <c r="I754" s="48"/>
      <c r="J754" s="48"/>
      <c r="K754" s="48"/>
      <c r="L754" s="58"/>
      <c r="M754" s="248"/>
      <c r="N754" s="50"/>
      <c r="O754" s="50"/>
      <c r="P754" s="50"/>
      <c r="Q754" s="47"/>
      <c r="R754" s="21"/>
      <c r="S754" s="43"/>
      <c r="V754" s="13"/>
      <c r="W754" s="148"/>
      <c r="X754" s="286"/>
      <c r="Y754" s="148"/>
    </row>
    <row r="755" spans="3:25" x14ac:dyDescent="0.25">
      <c r="C755" s="241"/>
      <c r="D755" s="163"/>
      <c r="E755" s="164"/>
      <c r="F755" s="163"/>
      <c r="G755" s="163"/>
      <c r="H755" s="165"/>
      <c r="I755" s="163"/>
      <c r="J755" s="163"/>
      <c r="K755" s="163"/>
      <c r="L755" s="138"/>
      <c r="M755" s="253"/>
      <c r="N755" s="174"/>
      <c r="O755" s="174"/>
      <c r="P755" s="174"/>
      <c r="Q755" s="164"/>
      <c r="R755" s="73"/>
      <c r="S755" s="43"/>
      <c r="T755" s="43"/>
      <c r="U755" s="43"/>
      <c r="V755" s="13"/>
      <c r="W755" s="148"/>
      <c r="X755" s="286"/>
      <c r="Y755" s="148"/>
    </row>
    <row r="756" spans="3:25" x14ac:dyDescent="0.25">
      <c r="C756" s="369"/>
      <c r="D756" s="3"/>
      <c r="E756" s="2"/>
      <c r="F756" s="3"/>
      <c r="G756" s="3"/>
      <c r="H756" s="4"/>
      <c r="I756" s="3"/>
      <c r="J756" s="3"/>
      <c r="K756" s="3"/>
      <c r="L756" s="2"/>
      <c r="M756" s="259"/>
      <c r="N756" s="5"/>
      <c r="O756" s="5"/>
      <c r="P756" s="5"/>
      <c r="Q756" s="2"/>
      <c r="R756" s="6"/>
      <c r="S756" s="10"/>
      <c r="T756" s="10"/>
      <c r="U756" s="10"/>
      <c r="V756" s="13"/>
      <c r="W756" s="148"/>
      <c r="X756" s="286"/>
      <c r="Y756" s="148"/>
    </row>
    <row r="757" spans="3:25" x14ac:dyDescent="0.25">
      <c r="C757" s="233"/>
      <c r="D757" s="63"/>
      <c r="E757" s="62"/>
      <c r="F757" s="63"/>
      <c r="G757" s="63"/>
      <c r="H757" s="64"/>
      <c r="I757" s="63"/>
      <c r="J757" s="63"/>
      <c r="K757" s="63"/>
      <c r="L757" s="58"/>
      <c r="M757" s="271"/>
      <c r="N757" s="144"/>
      <c r="O757" s="104"/>
      <c r="P757" s="144"/>
      <c r="Q757" s="62"/>
      <c r="R757" s="21"/>
      <c r="S757" s="143"/>
      <c r="T757" s="43"/>
      <c r="U757" s="43"/>
      <c r="V757" s="13"/>
      <c r="W757" s="148"/>
      <c r="X757" s="286"/>
      <c r="Y757" s="148"/>
    </row>
    <row r="758" spans="3:25" x14ac:dyDescent="0.25">
      <c r="C758" s="236"/>
      <c r="D758" s="17"/>
      <c r="E758" s="16"/>
      <c r="F758" s="17"/>
      <c r="G758" s="17"/>
      <c r="H758" s="18"/>
      <c r="I758" s="17"/>
      <c r="J758" s="17"/>
      <c r="K758" s="17"/>
      <c r="L758" s="16"/>
      <c r="M758" s="244"/>
      <c r="N758" s="19"/>
      <c r="O758" s="19"/>
      <c r="P758" s="19"/>
      <c r="Q758" s="16"/>
      <c r="R758" s="21"/>
      <c r="S758" s="16"/>
      <c r="V758" s="13"/>
      <c r="W758" s="148"/>
      <c r="X758" s="286"/>
      <c r="Y758" s="148"/>
    </row>
    <row r="759" spans="3:25" x14ac:dyDescent="0.25">
      <c r="C759" s="236"/>
      <c r="D759" s="17"/>
      <c r="E759" s="16"/>
      <c r="F759" s="17"/>
      <c r="G759" s="17"/>
      <c r="H759" s="18"/>
      <c r="I759" s="17"/>
      <c r="J759" s="17"/>
      <c r="K759" s="17"/>
      <c r="L759" s="16"/>
      <c r="M759" s="244"/>
      <c r="N759" s="19"/>
      <c r="O759" s="19"/>
      <c r="P759" s="19"/>
      <c r="Q759" s="16"/>
      <c r="R759" s="20"/>
      <c r="S759" s="16"/>
      <c r="T759" s="10"/>
      <c r="U759" s="10"/>
      <c r="V759" s="13"/>
      <c r="W759" s="148"/>
      <c r="X759" s="286"/>
      <c r="Y759" s="148"/>
    </row>
    <row r="760" spans="3:25" x14ac:dyDescent="0.25">
      <c r="C760" s="370"/>
      <c r="D760" s="184"/>
      <c r="E760" s="183"/>
      <c r="F760" s="184"/>
      <c r="G760" s="184"/>
      <c r="H760" s="185"/>
      <c r="I760" s="184"/>
      <c r="J760" s="184"/>
      <c r="K760" s="184"/>
      <c r="L760" s="183"/>
      <c r="M760" s="252"/>
      <c r="N760" s="186"/>
      <c r="O760" s="186"/>
      <c r="P760" s="186"/>
      <c r="Q760" s="183"/>
      <c r="R760" s="73"/>
      <c r="S760" s="43"/>
      <c r="T760" s="43"/>
      <c r="U760" s="43"/>
      <c r="V760" s="13"/>
      <c r="W760" s="148"/>
      <c r="X760" s="286"/>
      <c r="Y760" s="148"/>
    </row>
    <row r="761" spans="3:25" x14ac:dyDescent="0.25">
      <c r="C761" s="233"/>
      <c r="D761" s="63"/>
      <c r="E761" s="62"/>
      <c r="F761" s="63"/>
      <c r="G761" s="63"/>
      <c r="H761" s="64"/>
      <c r="I761" s="63"/>
      <c r="J761" s="63"/>
      <c r="K761" s="63"/>
      <c r="L761" s="131"/>
      <c r="M761" s="271"/>
      <c r="N761" s="65"/>
      <c r="O761" s="65"/>
      <c r="P761" s="65"/>
      <c r="Q761" s="62"/>
      <c r="R761" s="73"/>
      <c r="S761" s="43"/>
      <c r="T761" s="43"/>
      <c r="U761" s="43"/>
      <c r="V761" s="13"/>
      <c r="W761" s="148"/>
      <c r="X761" s="286"/>
      <c r="Y761" s="148"/>
    </row>
    <row r="762" spans="3:25" x14ac:dyDescent="0.25">
      <c r="C762" s="383"/>
      <c r="D762" s="205"/>
      <c r="E762" s="204"/>
      <c r="F762" s="205"/>
      <c r="G762" s="205"/>
      <c r="H762" s="206"/>
      <c r="I762" s="205"/>
      <c r="J762" s="205"/>
      <c r="K762" s="205"/>
      <c r="L762" s="199"/>
      <c r="M762" s="254"/>
      <c r="N762" s="207"/>
      <c r="O762" s="207"/>
      <c r="P762" s="207"/>
      <c r="Q762" s="204"/>
      <c r="R762" s="73"/>
      <c r="S762" s="43"/>
      <c r="T762" s="43"/>
      <c r="U762" s="43"/>
      <c r="V762" s="13"/>
      <c r="W762" s="148"/>
      <c r="X762" s="286"/>
      <c r="Y762" s="148"/>
    </row>
    <row r="763" spans="3:25" x14ac:dyDescent="0.25">
      <c r="C763" s="376"/>
      <c r="D763" s="48"/>
      <c r="E763" s="47"/>
      <c r="F763" s="48"/>
      <c r="G763" s="48"/>
      <c r="H763" s="49"/>
      <c r="I763" s="48"/>
      <c r="J763" s="48"/>
      <c r="K763" s="48"/>
      <c r="L763" s="47"/>
      <c r="M763" s="248"/>
      <c r="N763" s="92"/>
      <c r="O763" s="92"/>
      <c r="P763" s="92"/>
      <c r="Q763" s="47"/>
      <c r="R763" s="73"/>
      <c r="S763" s="51"/>
      <c r="T763" s="51"/>
      <c r="U763" s="51"/>
      <c r="V763" s="13"/>
      <c r="W763" s="148"/>
      <c r="X763" s="286"/>
      <c r="Y763" s="148"/>
    </row>
    <row r="764" spans="3:25" x14ac:dyDescent="0.25">
      <c r="C764" s="239"/>
      <c r="D764" s="155"/>
      <c r="E764" s="156"/>
      <c r="F764" s="155"/>
      <c r="G764" s="155"/>
      <c r="H764" s="157"/>
      <c r="I764" s="155"/>
      <c r="J764" s="155"/>
      <c r="K764" s="155"/>
      <c r="L764" s="131"/>
      <c r="M764" s="267"/>
      <c r="N764" s="158"/>
      <c r="O764" s="158"/>
      <c r="P764" s="158"/>
      <c r="Q764" s="156"/>
      <c r="R764" s="73"/>
      <c r="S764" s="43"/>
      <c r="T764" s="43"/>
      <c r="U764" s="16"/>
      <c r="V764" s="13"/>
      <c r="W764" s="148"/>
      <c r="X764" s="286"/>
      <c r="Y764" s="148"/>
    </row>
    <row r="765" spans="3:25" x14ac:dyDescent="0.25">
      <c r="C765" s="236"/>
      <c r="D765" s="17"/>
      <c r="E765" s="16"/>
      <c r="F765" s="17"/>
      <c r="G765" s="17"/>
      <c r="H765" s="18"/>
      <c r="I765" s="17"/>
      <c r="J765" s="17"/>
      <c r="K765" s="17"/>
      <c r="L765" s="16"/>
      <c r="M765" s="244"/>
      <c r="N765" s="19"/>
      <c r="O765" s="19"/>
      <c r="P765" s="19"/>
      <c r="Q765" s="16"/>
      <c r="R765" s="21"/>
      <c r="S765" s="16"/>
      <c r="V765" s="13"/>
      <c r="W765" s="148"/>
      <c r="X765" s="286"/>
      <c r="Y765" s="148"/>
    </row>
    <row r="766" spans="3:25" x14ac:dyDescent="0.25">
      <c r="C766" s="233"/>
      <c r="D766" s="63"/>
      <c r="E766" s="62"/>
      <c r="F766" s="63"/>
      <c r="G766" s="63"/>
      <c r="H766" s="64"/>
      <c r="I766" s="63"/>
      <c r="J766" s="63"/>
      <c r="K766" s="63"/>
      <c r="L766" s="131"/>
      <c r="M766" s="271"/>
      <c r="N766" s="65"/>
      <c r="O766" s="65"/>
      <c r="P766" s="65"/>
      <c r="Q766" s="62"/>
      <c r="R766" s="73"/>
      <c r="S766" s="43"/>
      <c r="T766" s="43"/>
      <c r="U766" s="43"/>
      <c r="V766" s="13"/>
      <c r="W766" s="148"/>
      <c r="X766" s="286"/>
      <c r="Y766" s="148"/>
    </row>
    <row r="767" spans="3:25" x14ac:dyDescent="0.25">
      <c r="C767" s="380"/>
      <c r="D767" s="36"/>
      <c r="E767" s="35"/>
      <c r="F767" s="36"/>
      <c r="G767" s="36"/>
      <c r="H767" s="37"/>
      <c r="I767" s="36"/>
      <c r="J767" s="36"/>
      <c r="K767" s="36"/>
      <c r="L767" s="54"/>
      <c r="M767" s="262"/>
      <c r="N767" s="71"/>
      <c r="O767" s="70"/>
      <c r="P767" s="70"/>
      <c r="Q767" s="35"/>
      <c r="R767" s="56"/>
      <c r="S767" s="51"/>
      <c r="T767" s="51"/>
      <c r="U767" s="51"/>
      <c r="V767" s="13"/>
      <c r="W767" s="148"/>
      <c r="X767" s="286"/>
      <c r="Y767" s="148"/>
    </row>
    <row r="768" spans="3:25" x14ac:dyDescent="0.25">
      <c r="C768" s="235"/>
      <c r="D768" s="102"/>
      <c r="E768" s="101"/>
      <c r="F768" s="102"/>
      <c r="G768" s="102"/>
      <c r="H768" s="103"/>
      <c r="I768" s="102"/>
      <c r="J768" s="102"/>
      <c r="K768" s="102"/>
      <c r="L768" s="131"/>
      <c r="M768" s="264"/>
      <c r="N768" s="120"/>
      <c r="O768" s="120"/>
      <c r="P768" s="120"/>
      <c r="Q768" s="62"/>
      <c r="R768" s="73"/>
      <c r="S768" s="43"/>
      <c r="T768" s="43"/>
      <c r="U768" s="43"/>
      <c r="V768" s="13"/>
      <c r="W768" s="148"/>
      <c r="X768" s="286"/>
      <c r="Y768" s="148"/>
    </row>
    <row r="769" spans="3:25" x14ac:dyDescent="0.25">
      <c r="C769" s="237"/>
      <c r="D769" s="139"/>
      <c r="E769" s="138"/>
      <c r="F769" s="139"/>
      <c r="G769" s="139"/>
      <c r="H769" s="140"/>
      <c r="I769" s="139"/>
      <c r="J769" s="139"/>
      <c r="K769" s="139"/>
      <c r="L769" s="58"/>
      <c r="M769" s="256"/>
      <c r="N769" s="145"/>
      <c r="O769" s="145"/>
      <c r="P769" s="145"/>
      <c r="Q769" s="138"/>
      <c r="R769" s="73"/>
      <c r="S769" s="137"/>
      <c r="T769" s="101"/>
      <c r="U769" s="16"/>
      <c r="V769" s="13"/>
      <c r="W769" s="148"/>
      <c r="X769" s="286"/>
      <c r="Y769" s="148"/>
    </row>
    <row r="770" spans="3:25" x14ac:dyDescent="0.25">
      <c r="C770" s="237"/>
      <c r="D770" s="139"/>
      <c r="E770" s="138"/>
      <c r="F770" s="139"/>
      <c r="G770" s="139"/>
      <c r="H770" s="140"/>
      <c r="I770" s="139"/>
      <c r="J770" s="139"/>
      <c r="K770" s="139"/>
      <c r="L770" s="131"/>
      <c r="M770" s="256"/>
      <c r="N770" s="145"/>
      <c r="O770" s="145"/>
      <c r="P770" s="145"/>
      <c r="Q770" s="138"/>
      <c r="R770" s="73"/>
      <c r="S770" s="137"/>
      <c r="T770" s="101"/>
      <c r="U770" s="16"/>
      <c r="V770" s="13"/>
      <c r="W770" s="148"/>
      <c r="X770" s="286"/>
      <c r="Y770" s="148"/>
    </row>
    <row r="771" spans="3:25" x14ac:dyDescent="0.25">
      <c r="C771" s="239"/>
      <c r="D771" s="155"/>
      <c r="E771" s="156"/>
      <c r="F771" s="155"/>
      <c r="G771" s="155"/>
      <c r="H771" s="157"/>
      <c r="I771" s="155"/>
      <c r="J771" s="155"/>
      <c r="K771" s="155"/>
      <c r="L771" s="156"/>
      <c r="M771" s="267"/>
      <c r="N771" s="158"/>
      <c r="O771" s="158"/>
      <c r="P771" s="158"/>
      <c r="Q771" s="156"/>
      <c r="R771" s="73"/>
      <c r="S771" s="43"/>
      <c r="T771" s="43"/>
      <c r="U771" s="16"/>
      <c r="V771" s="13"/>
      <c r="W771" s="148"/>
      <c r="X771" s="286"/>
      <c r="Y771" s="148"/>
    </row>
    <row r="772" spans="3:25" x14ac:dyDescent="0.25">
      <c r="C772" s="240"/>
      <c r="D772" s="159"/>
      <c r="E772" s="160"/>
      <c r="F772" s="159"/>
      <c r="G772" s="159"/>
      <c r="H772" s="161"/>
      <c r="I772" s="159"/>
      <c r="J772" s="159"/>
      <c r="K772" s="159"/>
      <c r="L772" s="131"/>
      <c r="M772" s="275"/>
      <c r="N772" s="162"/>
      <c r="O772" s="162"/>
      <c r="P772" s="162"/>
      <c r="Q772" s="160"/>
      <c r="R772" s="73"/>
      <c r="S772" s="16"/>
      <c r="V772" s="13"/>
      <c r="W772" s="148"/>
      <c r="X772" s="286"/>
      <c r="Y772" s="148"/>
    </row>
    <row r="773" spans="3:25" x14ac:dyDescent="0.25">
      <c r="C773" s="384"/>
      <c r="D773" s="98"/>
      <c r="E773" s="97"/>
      <c r="F773" s="98"/>
      <c r="G773" s="98"/>
      <c r="H773" s="99"/>
      <c r="I773" s="98"/>
      <c r="J773" s="98"/>
      <c r="K773" s="98"/>
      <c r="L773" s="97"/>
      <c r="M773" s="278"/>
      <c r="N773" s="100"/>
      <c r="O773" s="100"/>
      <c r="P773" s="100"/>
      <c r="Q773" s="97"/>
      <c r="R773" s="73"/>
      <c r="S773" s="16"/>
      <c r="T773" s="16"/>
      <c r="U773" s="16"/>
      <c r="V773" s="13"/>
      <c r="W773" s="148"/>
      <c r="X773" s="286"/>
      <c r="Y773" s="148"/>
    </row>
    <row r="774" spans="3:25" x14ac:dyDescent="0.25">
      <c r="C774" s="236"/>
      <c r="D774" s="17"/>
      <c r="E774" s="16"/>
      <c r="F774" s="17"/>
      <c r="G774" s="17"/>
      <c r="H774" s="18"/>
      <c r="I774" s="17"/>
      <c r="J774" s="17"/>
      <c r="K774" s="17"/>
      <c r="L774" s="16"/>
      <c r="M774" s="244"/>
      <c r="N774" s="19"/>
      <c r="O774" s="19"/>
      <c r="P774" s="19"/>
      <c r="Q774" s="16"/>
      <c r="R774" s="130"/>
      <c r="S774" s="16"/>
      <c r="V774" s="13"/>
      <c r="W774" s="148"/>
      <c r="X774" s="148"/>
    </row>
    <row r="775" spans="3:25" x14ac:dyDescent="0.25">
      <c r="C775" s="236"/>
      <c r="D775" s="17"/>
      <c r="E775" s="16"/>
      <c r="F775" s="17"/>
      <c r="G775" s="17"/>
      <c r="H775" s="18"/>
      <c r="I775" s="17"/>
      <c r="J775" s="17"/>
      <c r="K775" s="17"/>
      <c r="L775" s="16"/>
      <c r="M775" s="244"/>
      <c r="N775" s="20"/>
      <c r="O775" s="20"/>
      <c r="P775" s="20"/>
      <c r="Q775" s="16"/>
      <c r="R775" s="130"/>
      <c r="S775" s="16"/>
      <c r="V775" s="13"/>
      <c r="W775" s="148"/>
      <c r="X775" s="148"/>
    </row>
    <row r="776" spans="3:25" x14ac:dyDescent="0.25">
      <c r="C776" s="382"/>
      <c r="D776" s="75"/>
      <c r="E776" s="74"/>
      <c r="F776" s="75"/>
      <c r="G776" s="75"/>
      <c r="H776" s="76"/>
      <c r="I776" s="75"/>
      <c r="J776" s="75"/>
      <c r="K776" s="75"/>
      <c r="L776" s="58"/>
      <c r="M776" s="272"/>
      <c r="N776" s="114"/>
      <c r="O776" s="114"/>
      <c r="P776" s="114"/>
      <c r="Q776" s="74"/>
      <c r="R776" s="21"/>
      <c r="S776" s="74"/>
      <c r="T776" s="74"/>
      <c r="U776" s="74"/>
      <c r="V776" s="13"/>
      <c r="W776" s="148"/>
      <c r="X776" s="286"/>
    </row>
    <row r="777" spans="3:25" x14ac:dyDescent="0.25">
      <c r="C777" s="236"/>
      <c r="D777" s="17"/>
      <c r="E777" s="16"/>
      <c r="F777" s="17"/>
      <c r="G777" s="17"/>
      <c r="H777" s="18"/>
      <c r="I777" s="17"/>
      <c r="J777" s="17"/>
      <c r="K777" s="17"/>
      <c r="L777" s="16"/>
      <c r="M777" s="244"/>
      <c r="N777" s="19"/>
      <c r="O777" s="19"/>
      <c r="P777" s="19"/>
      <c r="Q777" s="16"/>
      <c r="R777" s="20"/>
      <c r="V777" s="13"/>
      <c r="W777" s="148"/>
      <c r="X777" s="148"/>
    </row>
    <row r="778" spans="3:25" x14ac:dyDescent="0.25">
      <c r="C778" s="236"/>
      <c r="D778" s="17"/>
      <c r="E778" s="16"/>
      <c r="F778" s="17"/>
      <c r="G778" s="17"/>
      <c r="H778" s="18"/>
      <c r="I778" s="17"/>
      <c r="J778" s="17"/>
      <c r="K778" s="17"/>
      <c r="L778" s="16"/>
      <c r="M778" s="244"/>
      <c r="N778" s="19"/>
      <c r="O778" s="19"/>
      <c r="P778" s="19"/>
      <c r="Q778" s="16"/>
      <c r="R778" s="19"/>
      <c r="V778" s="13"/>
      <c r="W778" s="148"/>
      <c r="X778" s="148"/>
    </row>
    <row r="779" spans="3:25" x14ac:dyDescent="0.25">
      <c r="C779" s="236"/>
      <c r="D779" s="17"/>
      <c r="E779" s="16"/>
      <c r="F779" s="17"/>
      <c r="G779" s="17"/>
      <c r="H779" s="18"/>
      <c r="I779" s="17"/>
      <c r="J779" s="17"/>
      <c r="K779" s="17"/>
      <c r="L779" s="16"/>
      <c r="M779" s="244"/>
      <c r="N779" s="19"/>
      <c r="O779" s="9"/>
      <c r="P779" s="19"/>
      <c r="Q779" s="16"/>
      <c r="R779" s="20"/>
      <c r="S779" s="16"/>
      <c r="V779" s="13"/>
      <c r="W779" s="148"/>
      <c r="X779" s="148"/>
    </row>
    <row r="780" spans="3:25" x14ac:dyDescent="0.25">
      <c r="C780" s="236"/>
      <c r="D780" s="17"/>
      <c r="E780" s="16"/>
      <c r="F780" s="17"/>
      <c r="G780" s="17"/>
      <c r="H780" s="18"/>
      <c r="I780" s="17"/>
      <c r="J780" s="17"/>
      <c r="K780" s="17"/>
      <c r="L780" s="16"/>
      <c r="M780" s="244"/>
      <c r="N780" s="19"/>
      <c r="O780" s="19"/>
      <c r="P780" s="19"/>
      <c r="Q780" s="16"/>
      <c r="R780" s="19"/>
      <c r="S780" s="16"/>
      <c r="T780" s="16"/>
      <c r="U780" s="16"/>
      <c r="V780" s="13"/>
      <c r="W780" s="148"/>
      <c r="X780" s="148"/>
    </row>
    <row r="781" spans="3:25" x14ac:dyDescent="0.25">
      <c r="D781" s="108"/>
      <c r="F781" s="108"/>
      <c r="G781" s="108"/>
      <c r="H781" s="13"/>
      <c r="I781" s="108"/>
      <c r="J781" s="108"/>
      <c r="K781" s="108"/>
      <c r="L781" s="108"/>
      <c r="M781" s="269"/>
      <c r="N781" s="109"/>
      <c r="O781" s="109"/>
      <c r="P781" s="109"/>
      <c r="V781" s="13"/>
      <c r="W781" s="148"/>
      <c r="X781" s="148"/>
    </row>
    <row r="782" spans="3:25" x14ac:dyDescent="0.25">
      <c r="D782" s="108"/>
      <c r="F782" s="108"/>
      <c r="G782" s="108"/>
      <c r="H782" s="13"/>
      <c r="I782" s="108"/>
      <c r="J782" s="108"/>
      <c r="K782" s="108"/>
      <c r="L782" s="108"/>
      <c r="M782" s="269"/>
      <c r="N782" s="109"/>
      <c r="O782" s="109"/>
      <c r="P782" s="109"/>
      <c r="V782" s="13"/>
      <c r="W782" s="148"/>
      <c r="X782" s="148"/>
    </row>
    <row r="783" spans="3:25" x14ac:dyDescent="0.25">
      <c r="D783" s="108"/>
      <c r="F783" s="108"/>
      <c r="G783" s="108"/>
      <c r="H783" s="13"/>
      <c r="I783" s="108"/>
      <c r="J783" s="108"/>
      <c r="K783" s="108"/>
      <c r="L783" s="108"/>
      <c r="M783" s="269"/>
      <c r="N783" s="109"/>
      <c r="O783" s="109"/>
      <c r="P783" s="109"/>
      <c r="S783" s="147"/>
      <c r="V783" s="13"/>
      <c r="W783" s="148"/>
      <c r="X783" s="148"/>
    </row>
    <row r="784" spans="3:25" x14ac:dyDescent="0.25">
      <c r="D784" s="108"/>
      <c r="F784" s="108"/>
      <c r="G784" s="108"/>
      <c r="H784" s="13"/>
      <c r="I784" s="108"/>
      <c r="J784" s="108"/>
      <c r="K784" s="108"/>
      <c r="L784" s="108"/>
      <c r="M784" s="269"/>
      <c r="N784" s="90"/>
      <c r="O784" s="90"/>
      <c r="P784" s="90"/>
      <c r="R784" s="90"/>
      <c r="S784" s="147"/>
      <c r="V784" s="13"/>
      <c r="W784" s="148"/>
      <c r="X784" s="148"/>
    </row>
    <row r="785" spans="3:24" x14ac:dyDescent="0.25">
      <c r="D785" s="108"/>
      <c r="F785" s="108"/>
      <c r="G785" s="108"/>
      <c r="H785" s="13"/>
      <c r="I785" s="108"/>
      <c r="J785" s="108"/>
      <c r="K785" s="108"/>
      <c r="L785" s="108"/>
      <c r="M785" s="269"/>
      <c r="N785" s="109"/>
      <c r="O785" s="109"/>
      <c r="P785" s="109"/>
      <c r="S785" s="147"/>
      <c r="V785" s="13"/>
      <c r="W785" s="148"/>
      <c r="X785" s="148"/>
    </row>
    <row r="786" spans="3:24" x14ac:dyDescent="0.25">
      <c r="D786" s="108"/>
      <c r="F786" s="108"/>
      <c r="G786" s="108"/>
      <c r="H786" s="13"/>
      <c r="I786" s="108"/>
      <c r="J786" s="108"/>
      <c r="K786" s="108"/>
      <c r="L786" s="108"/>
      <c r="M786" s="269"/>
      <c r="N786" s="109"/>
      <c r="O786" s="109"/>
      <c r="P786" s="109"/>
      <c r="S786" s="147"/>
      <c r="V786" s="13"/>
      <c r="W786" s="148"/>
      <c r="X786" s="148"/>
    </row>
    <row r="787" spans="3:24" x14ac:dyDescent="0.25">
      <c r="D787" s="108"/>
      <c r="F787" s="108"/>
      <c r="G787" s="108"/>
      <c r="H787" s="13"/>
      <c r="I787" s="108"/>
      <c r="J787" s="108"/>
      <c r="K787" s="108"/>
      <c r="L787" s="108"/>
      <c r="M787" s="269"/>
      <c r="N787" s="109"/>
      <c r="O787" s="109"/>
      <c r="P787" s="109"/>
      <c r="S787" s="147"/>
      <c r="V787" s="13"/>
      <c r="W787" s="148"/>
      <c r="X787" s="148"/>
    </row>
    <row r="788" spans="3:24" x14ac:dyDescent="0.25">
      <c r="D788" s="108"/>
      <c r="F788" s="108"/>
      <c r="G788" s="108"/>
      <c r="H788" s="13"/>
      <c r="I788" s="108"/>
      <c r="J788" s="108"/>
      <c r="K788" s="108"/>
      <c r="L788" s="108"/>
      <c r="M788" s="269"/>
      <c r="N788" s="109"/>
      <c r="O788" s="109"/>
      <c r="P788" s="109"/>
      <c r="S788" s="147"/>
      <c r="V788" s="13"/>
      <c r="W788" s="148"/>
      <c r="X788" s="148"/>
    </row>
    <row r="789" spans="3:24" x14ac:dyDescent="0.25">
      <c r="C789" s="380"/>
      <c r="D789" s="36"/>
      <c r="E789" s="35"/>
      <c r="F789" s="36"/>
      <c r="G789" s="36"/>
      <c r="H789" s="37"/>
      <c r="I789" s="36"/>
      <c r="J789" s="36"/>
      <c r="K789" s="36"/>
      <c r="L789" s="35"/>
      <c r="M789" s="262"/>
      <c r="N789" s="38"/>
      <c r="O789" s="38"/>
      <c r="P789" s="38"/>
      <c r="Q789" s="35"/>
      <c r="R789" s="21"/>
      <c r="S789" s="32"/>
      <c r="T789" s="32"/>
      <c r="U789" s="32"/>
      <c r="V789" s="13"/>
      <c r="W789" s="148"/>
      <c r="X789" s="286"/>
    </row>
    <row r="790" spans="3:24" x14ac:dyDescent="0.25">
      <c r="C790" s="386"/>
      <c r="D790" s="169"/>
      <c r="E790" s="168"/>
      <c r="F790" s="169"/>
      <c r="G790" s="169"/>
      <c r="H790" s="170"/>
      <c r="I790" s="169"/>
      <c r="J790" s="169"/>
      <c r="K790" s="169"/>
      <c r="L790" s="138"/>
      <c r="M790" s="266"/>
      <c r="N790" s="171"/>
      <c r="O790" s="171"/>
      <c r="P790" s="171"/>
      <c r="Q790" s="168"/>
      <c r="R790" s="73"/>
      <c r="S790" s="43"/>
      <c r="T790" s="43"/>
      <c r="U790" s="43"/>
      <c r="V790" s="13"/>
      <c r="W790" s="148"/>
      <c r="X790" s="148"/>
    </row>
    <row r="791" spans="3:24" x14ac:dyDescent="0.25">
      <c r="C791" s="237"/>
      <c r="D791" s="139"/>
      <c r="E791" s="138"/>
      <c r="F791" s="139"/>
      <c r="G791" s="139"/>
      <c r="H791" s="140"/>
      <c r="I791" s="139"/>
      <c r="J791" s="139"/>
      <c r="K791" s="139"/>
      <c r="L791" s="58"/>
      <c r="M791" s="256"/>
      <c r="N791" s="141"/>
      <c r="O791" s="104"/>
      <c r="P791" s="141"/>
      <c r="Q791" s="116"/>
      <c r="R791" s="73"/>
      <c r="S791" s="137"/>
      <c r="T791" s="101"/>
      <c r="U791" s="16"/>
      <c r="V791" s="13"/>
      <c r="W791" s="148"/>
      <c r="X791" s="286"/>
    </row>
    <row r="792" spans="3:24" x14ac:dyDescent="0.25">
      <c r="C792" s="232"/>
      <c r="D792" s="132"/>
      <c r="E792" s="131"/>
      <c r="F792" s="132"/>
      <c r="G792" s="132"/>
      <c r="H792" s="133"/>
      <c r="I792" s="132"/>
      <c r="J792" s="132"/>
      <c r="K792" s="132"/>
      <c r="L792" s="131"/>
      <c r="M792" s="255"/>
      <c r="N792" s="142"/>
      <c r="O792" s="142"/>
      <c r="P792" s="142"/>
      <c r="Q792" s="131"/>
      <c r="R792" s="73"/>
      <c r="S792" s="43"/>
      <c r="T792" s="101"/>
      <c r="U792" s="16"/>
      <c r="V792" s="13"/>
      <c r="W792" s="148"/>
      <c r="X792" s="286"/>
    </row>
    <row r="793" spans="3:24" x14ac:dyDescent="0.25">
      <c r="D793" s="108"/>
      <c r="F793" s="108"/>
      <c r="G793" s="108"/>
      <c r="H793" s="13"/>
      <c r="I793" s="108"/>
      <c r="J793" s="108"/>
      <c r="K793" s="108"/>
      <c r="L793" s="131"/>
      <c r="M793" s="269"/>
      <c r="N793" s="149"/>
      <c r="O793" s="90"/>
      <c r="P793" s="90"/>
      <c r="R793" s="73"/>
      <c r="V793" s="13"/>
      <c r="W793" s="148"/>
      <c r="X793" s="148"/>
    </row>
    <row r="794" spans="3:24" x14ac:dyDescent="0.25">
      <c r="D794" s="108"/>
      <c r="F794" s="108"/>
      <c r="G794" s="108"/>
      <c r="H794" s="13"/>
      <c r="I794" s="108"/>
      <c r="J794" s="108"/>
      <c r="K794" s="108"/>
      <c r="L794" s="16"/>
      <c r="M794" s="274"/>
      <c r="N794" s="109"/>
      <c r="O794" s="109"/>
      <c r="P794" s="109"/>
      <c r="R794" s="173"/>
      <c r="V794" s="13"/>
      <c r="W794" s="148"/>
      <c r="X794" s="148"/>
    </row>
    <row r="795" spans="3:24" x14ac:dyDescent="0.25">
      <c r="D795" s="108"/>
      <c r="F795" s="108"/>
      <c r="G795" s="108"/>
      <c r="H795" s="13"/>
      <c r="I795" s="108"/>
      <c r="J795" s="108"/>
      <c r="K795" s="108"/>
      <c r="L795" s="156"/>
      <c r="M795" s="269"/>
      <c r="N795" s="109"/>
      <c r="O795" s="109"/>
      <c r="P795" s="109"/>
      <c r="V795" s="13"/>
      <c r="W795" s="148"/>
      <c r="X795" s="148"/>
    </row>
    <row r="796" spans="3:24" x14ac:dyDescent="0.25">
      <c r="D796" s="108"/>
      <c r="F796" s="108"/>
      <c r="G796" s="108"/>
      <c r="H796" s="13"/>
      <c r="I796" s="108"/>
      <c r="J796" s="108"/>
      <c r="K796" s="108"/>
      <c r="L796" s="16"/>
      <c r="M796" s="269"/>
      <c r="N796" s="109"/>
      <c r="O796" s="109"/>
      <c r="P796" s="109"/>
      <c r="R796" s="20"/>
      <c r="V796" s="13"/>
      <c r="W796" s="148"/>
      <c r="X796" s="148"/>
    </row>
    <row r="797" spans="3:24" x14ac:dyDescent="0.25">
      <c r="C797" s="236"/>
      <c r="D797" s="17"/>
      <c r="E797" s="16"/>
      <c r="F797" s="17"/>
      <c r="G797" s="17"/>
      <c r="H797" s="18"/>
      <c r="I797" s="17"/>
      <c r="J797" s="17"/>
      <c r="K797" s="17"/>
      <c r="L797" s="16"/>
      <c r="M797" s="244"/>
      <c r="N797" s="19"/>
      <c r="O797" s="19"/>
      <c r="P797" s="19"/>
      <c r="Q797" s="16"/>
      <c r="R797" s="19"/>
      <c r="S797" s="16"/>
      <c r="T797" s="16"/>
      <c r="U797" s="16"/>
      <c r="V797" s="13"/>
      <c r="W797" s="148"/>
      <c r="X797" s="148"/>
    </row>
    <row r="798" spans="3:24" x14ac:dyDescent="0.25">
      <c r="D798" s="108"/>
      <c r="F798" s="108"/>
      <c r="G798" s="108"/>
      <c r="H798" s="13"/>
      <c r="I798" s="108"/>
      <c r="J798" s="108"/>
      <c r="K798" s="108"/>
      <c r="L798" s="16"/>
      <c r="M798" s="274"/>
      <c r="N798" s="109"/>
      <c r="O798" s="109"/>
      <c r="P798" s="109"/>
      <c r="R798" s="173"/>
      <c r="V798" s="13"/>
      <c r="W798" s="148"/>
      <c r="X798" s="148"/>
    </row>
    <row r="799" spans="3:24" x14ac:dyDescent="0.25">
      <c r="D799" s="108"/>
      <c r="F799" s="108"/>
      <c r="G799" s="108"/>
      <c r="H799" s="13"/>
      <c r="I799" s="108"/>
      <c r="J799" s="108"/>
      <c r="K799" s="108"/>
      <c r="L799" s="58"/>
      <c r="M799" s="269"/>
      <c r="N799" s="90"/>
      <c r="O799" s="90"/>
      <c r="P799" s="135"/>
      <c r="R799" s="130"/>
      <c r="V799" s="13"/>
      <c r="W799" s="148"/>
      <c r="X799" s="148"/>
    </row>
    <row r="800" spans="3:24" x14ac:dyDescent="0.25">
      <c r="D800" s="108"/>
      <c r="F800" s="108"/>
      <c r="G800" s="108"/>
      <c r="H800" s="13"/>
      <c r="I800" s="108"/>
      <c r="J800" s="108"/>
      <c r="K800" s="108"/>
      <c r="L800" s="58"/>
      <c r="M800" s="269"/>
      <c r="N800" s="109"/>
      <c r="O800" s="109"/>
      <c r="P800" s="146"/>
      <c r="V800" s="13"/>
      <c r="W800" s="148"/>
      <c r="X800" s="148"/>
    </row>
    <row r="801" spans="3:24" x14ac:dyDescent="0.25">
      <c r="C801" s="395"/>
      <c r="D801" s="52"/>
      <c r="E801" s="51"/>
      <c r="F801" s="52"/>
      <c r="G801" s="52"/>
      <c r="H801" s="53"/>
      <c r="I801" s="52"/>
      <c r="J801" s="52"/>
      <c r="K801" s="52"/>
      <c r="L801" s="54"/>
      <c r="M801" s="273"/>
      <c r="N801" s="55"/>
      <c r="O801" s="55"/>
      <c r="P801" s="55"/>
      <c r="Q801" s="51"/>
      <c r="R801" s="56"/>
      <c r="S801" s="51"/>
      <c r="T801" s="51"/>
      <c r="U801" s="51"/>
      <c r="V801" s="13"/>
      <c r="W801" s="148"/>
      <c r="X801" s="148"/>
    </row>
    <row r="802" spans="3:24" x14ac:dyDescent="0.25">
      <c r="D802" s="108"/>
      <c r="F802" s="108"/>
      <c r="G802" s="108"/>
      <c r="H802" s="13"/>
      <c r="I802" s="108"/>
      <c r="J802" s="108"/>
      <c r="K802" s="108"/>
      <c r="L802" s="131"/>
      <c r="M802" s="269"/>
      <c r="N802" s="149"/>
      <c r="O802" s="90"/>
      <c r="P802" s="149"/>
      <c r="R802" s="73"/>
      <c r="V802" s="13"/>
      <c r="W802" s="148"/>
      <c r="X802" s="148"/>
    </row>
    <row r="803" spans="3:24" x14ac:dyDescent="0.25">
      <c r="D803" s="108"/>
      <c r="F803" s="108"/>
      <c r="G803" s="108"/>
      <c r="H803" s="13"/>
      <c r="I803" s="108"/>
      <c r="J803" s="108"/>
      <c r="K803" s="108"/>
      <c r="L803" s="62"/>
      <c r="M803" s="269"/>
      <c r="N803" s="90"/>
      <c r="O803" s="90"/>
      <c r="P803" s="149"/>
      <c r="R803" s="90"/>
      <c r="V803" s="13"/>
      <c r="W803" s="148"/>
      <c r="X803" s="148"/>
    </row>
    <row r="804" spans="3:24" x14ac:dyDescent="0.25">
      <c r="D804" s="108"/>
      <c r="F804" s="108"/>
      <c r="G804" s="108"/>
      <c r="H804" s="13"/>
      <c r="I804" s="108"/>
      <c r="J804" s="108"/>
      <c r="K804" s="108"/>
      <c r="L804" s="58"/>
      <c r="M804" s="269"/>
      <c r="N804" s="90"/>
      <c r="O804" s="90"/>
      <c r="P804" s="135"/>
      <c r="R804" s="130"/>
      <c r="V804" s="13"/>
      <c r="W804" s="148"/>
      <c r="X804" s="148"/>
    </row>
    <row r="805" spans="3:24" x14ac:dyDescent="0.25">
      <c r="D805" s="108"/>
      <c r="F805" s="108"/>
      <c r="G805" s="108"/>
      <c r="H805" s="13"/>
      <c r="I805" s="108"/>
      <c r="J805" s="108"/>
      <c r="K805" s="108"/>
      <c r="L805" s="58"/>
      <c r="M805" s="269"/>
      <c r="N805" s="109"/>
      <c r="O805" s="109"/>
      <c r="P805" s="146"/>
      <c r="V805" s="13"/>
      <c r="W805" s="148"/>
      <c r="X805" s="148"/>
    </row>
    <row r="806" spans="3:24" x14ac:dyDescent="0.25">
      <c r="C806" s="369"/>
      <c r="D806" s="3"/>
      <c r="E806" s="2"/>
      <c r="F806" s="3"/>
      <c r="G806" s="3"/>
      <c r="H806" s="4"/>
      <c r="I806" s="3"/>
      <c r="J806" s="3"/>
      <c r="K806" s="3"/>
      <c r="L806" s="2"/>
      <c r="M806" s="259"/>
      <c r="N806" s="5"/>
      <c r="O806" s="5"/>
      <c r="P806" s="5"/>
      <c r="Q806" s="2"/>
      <c r="R806" s="6"/>
      <c r="S806" s="7"/>
      <c r="T806" s="7"/>
      <c r="U806" s="7"/>
      <c r="V806" s="13"/>
      <c r="W806" s="148"/>
      <c r="X806" s="148"/>
    </row>
    <row r="807" spans="3:24" x14ac:dyDescent="0.25">
      <c r="C807" s="395"/>
      <c r="D807" s="52"/>
      <c r="E807" s="51"/>
      <c r="F807" s="52"/>
      <c r="G807" s="52"/>
      <c r="H807" s="53"/>
      <c r="I807" s="52"/>
      <c r="J807" s="52"/>
      <c r="K807" s="52"/>
      <c r="L807" s="54"/>
      <c r="M807" s="273"/>
      <c r="N807" s="55"/>
      <c r="O807" s="55"/>
      <c r="P807" s="55"/>
      <c r="Q807" s="51"/>
      <c r="R807" s="56"/>
      <c r="S807" s="51"/>
      <c r="T807" s="51"/>
      <c r="U807" s="51"/>
      <c r="V807" s="13"/>
      <c r="W807" s="148"/>
      <c r="X807" s="148"/>
    </row>
    <row r="808" spans="3:24" x14ac:dyDescent="0.25">
      <c r="C808" s="395"/>
      <c r="D808" s="52"/>
      <c r="E808" s="51"/>
      <c r="F808" s="52"/>
      <c r="G808" s="52"/>
      <c r="H808" s="53"/>
      <c r="I808" s="52"/>
      <c r="J808" s="52"/>
      <c r="K808" s="52"/>
      <c r="L808" s="97"/>
      <c r="M808" s="273"/>
      <c r="N808" s="106"/>
      <c r="O808" s="55"/>
      <c r="P808" s="55"/>
      <c r="Q808" s="51"/>
      <c r="R808" s="56"/>
      <c r="S808" s="51"/>
      <c r="T808" s="51"/>
      <c r="U808" s="51"/>
      <c r="V808" s="13"/>
      <c r="W808" s="148"/>
      <c r="X808" s="148"/>
    </row>
    <row r="809" spans="3:24" x14ac:dyDescent="0.25">
      <c r="D809" s="108"/>
      <c r="F809" s="108"/>
      <c r="G809" s="108"/>
      <c r="H809" s="13"/>
      <c r="I809" s="108"/>
      <c r="J809" s="108"/>
      <c r="K809" s="108"/>
      <c r="L809" s="131"/>
      <c r="M809" s="269"/>
      <c r="N809" s="149"/>
      <c r="O809" s="90"/>
      <c r="P809" s="149"/>
      <c r="R809" s="73"/>
      <c r="V809" s="13"/>
      <c r="W809" s="148"/>
      <c r="X809" s="148"/>
    </row>
    <row r="810" spans="3:24" x14ac:dyDescent="0.25">
      <c r="D810" s="108"/>
      <c r="F810" s="108"/>
      <c r="G810" s="108"/>
      <c r="H810" s="13"/>
      <c r="I810" s="108"/>
      <c r="J810" s="108"/>
      <c r="K810" s="108"/>
      <c r="L810" s="93"/>
      <c r="M810" s="269"/>
      <c r="N810" s="109"/>
      <c r="O810" s="109"/>
      <c r="P810" s="109"/>
      <c r="V810" s="13"/>
      <c r="W810" s="148"/>
      <c r="X810" s="148"/>
    </row>
    <row r="811" spans="3:24" x14ac:dyDescent="0.25">
      <c r="D811" s="108"/>
      <c r="F811" s="108"/>
      <c r="G811" s="108"/>
      <c r="H811" s="13"/>
      <c r="I811" s="108"/>
      <c r="J811" s="108"/>
      <c r="K811" s="108"/>
      <c r="L811" s="16"/>
      <c r="M811" s="269"/>
      <c r="N811" s="109"/>
      <c r="O811" s="109"/>
      <c r="P811" s="109"/>
      <c r="R811" s="20"/>
      <c r="V811" s="13"/>
      <c r="W811" s="148"/>
      <c r="X811" s="148"/>
    </row>
    <row r="812" spans="3:24" x14ac:dyDescent="0.25">
      <c r="C812" s="236"/>
      <c r="D812" s="17"/>
      <c r="E812" s="16"/>
      <c r="F812" s="17"/>
      <c r="G812" s="17"/>
      <c r="H812" s="18"/>
      <c r="I812" s="17"/>
      <c r="J812" s="17"/>
      <c r="K812" s="17"/>
      <c r="L812" s="16"/>
      <c r="M812" s="244"/>
      <c r="N812" s="19"/>
      <c r="O812" s="19"/>
      <c r="P812" s="19"/>
      <c r="Q812" s="16"/>
      <c r="R812" s="21"/>
      <c r="S812" s="16"/>
      <c r="V812" s="13"/>
      <c r="W812" s="148"/>
      <c r="X812" s="148"/>
    </row>
    <row r="813" spans="3:24" x14ac:dyDescent="0.25">
      <c r="C813" s="236"/>
      <c r="D813" s="17"/>
      <c r="E813" s="16"/>
      <c r="F813" s="17"/>
      <c r="G813" s="17"/>
      <c r="H813" s="18"/>
      <c r="I813" s="17"/>
      <c r="J813" s="17"/>
      <c r="K813" s="17"/>
      <c r="L813" s="16"/>
      <c r="M813" s="244"/>
      <c r="N813" s="19"/>
      <c r="O813" s="19"/>
      <c r="P813" s="19"/>
      <c r="Q813" s="16"/>
      <c r="R813" s="19"/>
      <c r="S813" s="16"/>
      <c r="T813" s="16"/>
      <c r="U813" s="16"/>
      <c r="V813" s="13"/>
      <c r="W813" s="148"/>
      <c r="X813" s="148"/>
    </row>
    <row r="814" spans="3:24" x14ac:dyDescent="0.25">
      <c r="C814" s="236"/>
      <c r="D814" s="17"/>
      <c r="E814" s="16"/>
      <c r="F814" s="17"/>
      <c r="G814" s="17"/>
      <c r="H814" s="18"/>
      <c r="I814" s="17"/>
      <c r="J814" s="17"/>
      <c r="K814" s="17"/>
      <c r="L814" s="16"/>
      <c r="M814" s="244"/>
      <c r="N814" s="19"/>
      <c r="O814" s="19"/>
      <c r="P814" s="19"/>
      <c r="Q814" s="16"/>
      <c r="R814" s="19"/>
      <c r="S814" s="16"/>
      <c r="T814" s="16"/>
      <c r="U814" s="16"/>
      <c r="V814" s="13"/>
      <c r="W814" s="148"/>
      <c r="X814" s="148"/>
    </row>
    <row r="815" spans="3:24" x14ac:dyDescent="0.25">
      <c r="C815" s="236"/>
      <c r="D815" s="17"/>
      <c r="E815" s="16"/>
      <c r="F815" s="17"/>
      <c r="G815" s="17"/>
      <c r="H815" s="18"/>
      <c r="I815" s="17"/>
      <c r="J815" s="17"/>
      <c r="K815" s="17"/>
      <c r="L815" s="16"/>
      <c r="M815" s="244"/>
      <c r="N815" s="19"/>
      <c r="O815" s="19"/>
      <c r="P815" s="19"/>
      <c r="Q815" s="16"/>
      <c r="R815" s="19"/>
      <c r="V815" s="13"/>
      <c r="W815" s="148"/>
      <c r="X815" s="148"/>
    </row>
    <row r="816" spans="3:24" x14ac:dyDescent="0.25">
      <c r="C816" s="236"/>
      <c r="D816" s="17"/>
      <c r="E816" s="16"/>
      <c r="F816" s="17"/>
      <c r="G816" s="17"/>
      <c r="H816" s="18"/>
      <c r="I816" s="17"/>
      <c r="J816" s="17"/>
      <c r="K816" s="17"/>
      <c r="L816" s="16"/>
      <c r="M816" s="244"/>
      <c r="N816" s="19"/>
      <c r="O816" s="19"/>
      <c r="P816" s="19"/>
      <c r="Q816" s="16"/>
      <c r="R816" s="19"/>
      <c r="V816" s="13"/>
      <c r="W816" s="148"/>
      <c r="X816" s="148"/>
    </row>
    <row r="817" spans="3:24" x14ac:dyDescent="0.25">
      <c r="C817" s="236"/>
      <c r="D817" s="17"/>
      <c r="E817" s="16"/>
      <c r="F817" s="17"/>
      <c r="G817" s="17"/>
      <c r="H817" s="18"/>
      <c r="I817" s="17"/>
      <c r="J817" s="17"/>
      <c r="K817" s="17"/>
      <c r="L817" s="16"/>
      <c r="M817" s="244"/>
      <c r="N817" s="19"/>
      <c r="O817" s="19"/>
      <c r="P817" s="19"/>
      <c r="Q817" s="16"/>
      <c r="R817" s="19"/>
      <c r="S817" s="16"/>
      <c r="T817" s="16"/>
      <c r="U817" s="16"/>
      <c r="V817" s="13"/>
      <c r="W817" s="148"/>
      <c r="X817" s="148"/>
    </row>
    <row r="818" spans="3:24" x14ac:dyDescent="0.25">
      <c r="C818" s="236"/>
      <c r="D818" s="17"/>
      <c r="E818" s="16"/>
      <c r="F818" s="17"/>
      <c r="G818" s="17"/>
      <c r="H818" s="18"/>
      <c r="I818" s="17"/>
      <c r="J818" s="17"/>
      <c r="K818" s="17"/>
      <c r="L818" s="16"/>
      <c r="M818" s="244"/>
      <c r="N818" s="19"/>
      <c r="O818" s="19"/>
      <c r="P818" s="19"/>
      <c r="Q818" s="16"/>
      <c r="R818" s="19"/>
      <c r="S818" s="16"/>
      <c r="T818" s="16"/>
      <c r="U818" s="16"/>
      <c r="V818" s="13"/>
      <c r="W818" s="148"/>
      <c r="X818" s="148"/>
    </row>
    <row r="819" spans="3:24" x14ac:dyDescent="0.25">
      <c r="C819" s="236"/>
      <c r="D819" s="17"/>
      <c r="E819" s="16"/>
      <c r="F819" s="17"/>
      <c r="G819" s="17"/>
      <c r="H819" s="18"/>
      <c r="I819" s="17"/>
      <c r="J819" s="17"/>
      <c r="K819" s="17"/>
      <c r="L819" s="16"/>
      <c r="M819" s="244"/>
      <c r="N819" s="19"/>
      <c r="O819" s="19"/>
      <c r="P819" s="19"/>
      <c r="Q819" s="16"/>
      <c r="R819" s="21"/>
      <c r="S819" s="16"/>
      <c r="V819" s="13"/>
      <c r="W819" s="148"/>
      <c r="X819" s="148"/>
    </row>
    <row r="820" spans="3:24" x14ac:dyDescent="0.25">
      <c r="C820" s="369"/>
      <c r="D820" s="3"/>
      <c r="E820" s="2"/>
      <c r="F820" s="3"/>
      <c r="G820" s="3"/>
      <c r="H820" s="4"/>
      <c r="I820" s="3"/>
      <c r="J820" s="3"/>
      <c r="K820" s="3"/>
      <c r="L820" s="2"/>
      <c r="M820" s="259"/>
      <c r="N820" s="5"/>
      <c r="O820" s="5"/>
      <c r="P820" s="5"/>
      <c r="Q820" s="2"/>
      <c r="R820" s="6"/>
      <c r="S820" s="7"/>
      <c r="T820" s="7"/>
      <c r="U820" s="7"/>
      <c r="V820" s="13"/>
      <c r="W820" s="148"/>
      <c r="X820" s="148"/>
    </row>
    <row r="821" spans="3:24" x14ac:dyDescent="0.25">
      <c r="C821" s="236"/>
      <c r="D821" s="17"/>
      <c r="E821" s="16"/>
      <c r="F821" s="17"/>
      <c r="G821" s="17"/>
      <c r="H821" s="18"/>
      <c r="I821" s="17"/>
      <c r="J821" s="17"/>
      <c r="K821" s="17"/>
      <c r="L821" s="16"/>
      <c r="M821" s="244"/>
      <c r="N821" s="19"/>
      <c r="O821" s="19"/>
      <c r="P821" s="19"/>
      <c r="Q821" s="16"/>
      <c r="R821" s="20"/>
      <c r="S821" s="16"/>
      <c r="V821" s="13"/>
      <c r="W821" s="148"/>
      <c r="X821" s="148"/>
    </row>
    <row r="822" spans="3:24" x14ac:dyDescent="0.25">
      <c r="C822" s="236"/>
      <c r="D822" s="17"/>
      <c r="E822" s="16"/>
      <c r="F822" s="17"/>
      <c r="G822" s="17"/>
      <c r="H822" s="18"/>
      <c r="I822" s="17"/>
      <c r="J822" s="17"/>
      <c r="K822" s="17"/>
      <c r="L822" s="16"/>
      <c r="M822" s="244"/>
      <c r="N822" s="19"/>
      <c r="O822" s="19"/>
      <c r="P822" s="19"/>
      <c r="Q822" s="16"/>
      <c r="R822" s="20"/>
      <c r="S822" s="16"/>
      <c r="V822" s="13"/>
      <c r="W822" s="148"/>
      <c r="X822" s="148"/>
    </row>
    <row r="823" spans="3:24" x14ac:dyDescent="0.25">
      <c r="C823" s="369"/>
      <c r="D823" s="3"/>
      <c r="E823" s="2"/>
      <c r="F823" s="3"/>
      <c r="G823" s="3"/>
      <c r="H823" s="4"/>
      <c r="I823" s="3"/>
      <c r="J823" s="3"/>
      <c r="K823" s="3"/>
      <c r="L823" s="2"/>
      <c r="M823" s="259"/>
      <c r="N823" s="6"/>
      <c r="O823" s="6"/>
      <c r="P823" s="6"/>
      <c r="Q823" s="2"/>
      <c r="R823" s="6"/>
      <c r="S823" s="7"/>
      <c r="T823" s="7"/>
      <c r="U823" s="7"/>
      <c r="V823" s="13"/>
      <c r="W823" s="148"/>
      <c r="X823" s="148"/>
    </row>
    <row r="824" spans="3:24" x14ac:dyDescent="0.25">
      <c r="C824" s="236"/>
      <c r="D824" s="17"/>
      <c r="E824" s="16"/>
      <c r="F824" s="17"/>
      <c r="G824" s="17"/>
      <c r="H824" s="18"/>
      <c r="I824" s="17"/>
      <c r="J824" s="17"/>
      <c r="K824" s="17"/>
      <c r="L824" s="16"/>
      <c r="M824" s="244"/>
      <c r="N824" s="19"/>
      <c r="O824" s="19"/>
      <c r="P824" s="19"/>
      <c r="Q824" s="16"/>
      <c r="R824" s="20"/>
      <c r="S824" s="16"/>
      <c r="V824" s="13"/>
      <c r="W824" s="148"/>
      <c r="X824" s="148"/>
    </row>
    <row r="825" spans="3:24" x14ac:dyDescent="0.25">
      <c r="C825" s="236"/>
      <c r="D825" s="17"/>
      <c r="E825" s="16"/>
      <c r="F825" s="17"/>
      <c r="G825" s="17"/>
      <c r="H825" s="18"/>
      <c r="I825" s="17"/>
      <c r="J825" s="17"/>
      <c r="K825" s="17"/>
      <c r="L825" s="16"/>
      <c r="M825" s="244"/>
      <c r="N825" s="72"/>
      <c r="O825" s="72"/>
      <c r="P825" s="136"/>
      <c r="Q825" s="16"/>
      <c r="R825" s="130"/>
      <c r="S825" s="16"/>
      <c r="V825" s="13"/>
      <c r="W825" s="148"/>
      <c r="X825" s="148"/>
    </row>
    <row r="826" spans="3:24" x14ac:dyDescent="0.25">
      <c r="C826" s="236"/>
      <c r="D826" s="17"/>
      <c r="E826" s="16"/>
      <c r="F826" s="17"/>
      <c r="G826" s="17"/>
      <c r="H826" s="18"/>
      <c r="I826" s="17"/>
      <c r="J826" s="17"/>
      <c r="K826" s="17"/>
      <c r="L826" s="16"/>
      <c r="M826" s="250"/>
      <c r="N826" s="19"/>
      <c r="O826" s="19"/>
      <c r="P826" s="19"/>
      <c r="Q826" s="16"/>
      <c r="R826" s="173"/>
      <c r="S826" s="16"/>
      <c r="V826" s="13"/>
      <c r="W826" s="148"/>
      <c r="X826" s="148"/>
    </row>
    <row r="827" spans="3:24" x14ac:dyDescent="0.25">
      <c r="C827" s="236"/>
      <c r="D827" s="17"/>
      <c r="E827" s="16"/>
      <c r="F827" s="17"/>
      <c r="G827" s="17"/>
      <c r="H827" s="18"/>
      <c r="I827" s="17"/>
      <c r="J827" s="17"/>
      <c r="K827" s="17"/>
      <c r="L827" s="16"/>
      <c r="M827" s="244"/>
      <c r="N827" s="19"/>
      <c r="O827" s="19"/>
      <c r="P827" s="19"/>
      <c r="Q827" s="16"/>
      <c r="R827" s="20"/>
      <c r="S827" s="16"/>
      <c r="V827" s="13"/>
      <c r="W827" s="148"/>
      <c r="X827" s="148"/>
    </row>
    <row r="828" spans="3:24" x14ac:dyDescent="0.25">
      <c r="C828" s="236"/>
      <c r="D828" s="17"/>
      <c r="E828" s="16"/>
      <c r="F828" s="17"/>
      <c r="G828" s="17"/>
      <c r="H828" s="18"/>
      <c r="I828" s="17"/>
      <c r="J828" s="17"/>
      <c r="K828" s="17"/>
      <c r="L828" s="131"/>
      <c r="M828" s="244"/>
      <c r="N828" s="72"/>
      <c r="O828" s="72"/>
      <c r="P828" s="72"/>
      <c r="Q828" s="16"/>
      <c r="R828" s="73"/>
      <c r="S828" s="16"/>
      <c r="V828" s="13"/>
      <c r="W828" s="148"/>
      <c r="X828" s="148"/>
    </row>
    <row r="829" spans="3:24" x14ac:dyDescent="0.25">
      <c r="C829" s="236"/>
      <c r="D829" s="17"/>
      <c r="E829" s="16"/>
      <c r="F829" s="17"/>
      <c r="G829" s="17"/>
      <c r="H829" s="18"/>
      <c r="I829" s="17"/>
      <c r="J829" s="17"/>
      <c r="K829" s="17"/>
      <c r="L829" s="16"/>
      <c r="M829" s="244"/>
      <c r="N829" s="20"/>
      <c r="O829" s="20"/>
      <c r="P829" s="20"/>
      <c r="Q829" s="16"/>
      <c r="R829" s="20"/>
      <c r="S829" s="43"/>
      <c r="V829" s="13"/>
      <c r="W829" s="148"/>
      <c r="X829" s="148"/>
    </row>
    <row r="830" spans="3:24" x14ac:dyDescent="0.25">
      <c r="C830" s="236"/>
      <c r="D830" s="17"/>
      <c r="E830" s="16"/>
      <c r="F830" s="17"/>
      <c r="G830" s="17"/>
      <c r="H830" s="18"/>
      <c r="I830" s="17"/>
      <c r="J830" s="17"/>
      <c r="K830" s="17"/>
      <c r="L830" s="16"/>
      <c r="M830" s="244"/>
      <c r="N830" s="20"/>
      <c r="O830" s="20"/>
      <c r="P830" s="20"/>
      <c r="Q830" s="16"/>
      <c r="R830" s="20"/>
      <c r="S830" s="43"/>
      <c r="V830" s="13"/>
      <c r="W830" s="148"/>
      <c r="X830" s="148"/>
    </row>
    <row r="831" spans="3:24" x14ac:dyDescent="0.25">
      <c r="C831" s="236"/>
      <c r="D831" s="17"/>
      <c r="E831" s="16"/>
      <c r="F831" s="17"/>
      <c r="G831" s="17"/>
      <c r="H831" s="18"/>
      <c r="I831" s="17"/>
      <c r="J831" s="17"/>
      <c r="K831" s="17"/>
      <c r="L831" s="16"/>
      <c r="M831" s="244"/>
      <c r="N831" s="20"/>
      <c r="O831" s="20"/>
      <c r="P831" s="20"/>
      <c r="Q831" s="16"/>
      <c r="R831" s="9"/>
      <c r="S831" s="43"/>
      <c r="V831" s="13"/>
      <c r="W831" s="148"/>
      <c r="X831" s="148"/>
    </row>
    <row r="832" spans="3:24" x14ac:dyDescent="0.25">
      <c r="C832" s="236"/>
      <c r="D832" s="17"/>
      <c r="E832" s="16"/>
      <c r="F832" s="17"/>
      <c r="G832" s="17"/>
      <c r="H832" s="18"/>
      <c r="I832" s="17"/>
      <c r="J832" s="17"/>
      <c r="K832" s="17"/>
      <c r="L832" s="16"/>
      <c r="M832" s="244"/>
      <c r="N832" s="20"/>
      <c r="O832" s="20"/>
      <c r="P832" s="20"/>
      <c r="Q832" s="16"/>
      <c r="R832" s="9"/>
      <c r="S832" s="43"/>
      <c r="V832" s="13"/>
      <c r="W832" s="148"/>
      <c r="X832" s="148"/>
    </row>
    <row r="833" spans="3:24" x14ac:dyDescent="0.25">
      <c r="C833" s="236"/>
      <c r="D833" s="17"/>
      <c r="E833" s="16"/>
      <c r="F833" s="17"/>
      <c r="G833" s="17"/>
      <c r="H833" s="18"/>
      <c r="I833" s="17"/>
      <c r="J833" s="17"/>
      <c r="K833" s="17"/>
      <c r="L833" s="54"/>
      <c r="M833" s="244"/>
      <c r="N833" s="72"/>
      <c r="O833" s="72"/>
      <c r="P833" s="72"/>
      <c r="Q833" s="16"/>
      <c r="R833" s="73"/>
      <c r="S833" s="51"/>
      <c r="T833" s="51"/>
      <c r="U833" s="51"/>
      <c r="V833" s="13"/>
      <c r="W833" s="148"/>
      <c r="X833" s="148"/>
    </row>
    <row r="834" spans="3:24" x14ac:dyDescent="0.25">
      <c r="C834" s="236"/>
      <c r="D834" s="17"/>
      <c r="E834" s="16"/>
      <c r="F834" s="17"/>
      <c r="G834" s="17"/>
      <c r="H834" s="18"/>
      <c r="I834" s="17"/>
      <c r="J834" s="17"/>
      <c r="K834" s="17"/>
      <c r="L834" s="54"/>
      <c r="M834" s="244"/>
      <c r="N834" s="72"/>
      <c r="O834" s="72"/>
      <c r="P834" s="72"/>
      <c r="Q834" s="16"/>
      <c r="R834" s="73"/>
      <c r="S834" s="51"/>
      <c r="T834" s="51"/>
      <c r="U834" s="51"/>
      <c r="V834" s="13"/>
      <c r="W834" s="148"/>
      <c r="X834" s="148"/>
    </row>
    <row r="835" spans="3:24" x14ac:dyDescent="0.25">
      <c r="C835" s="236"/>
      <c r="D835" s="17"/>
      <c r="E835" s="16"/>
      <c r="F835" s="17"/>
      <c r="G835" s="17"/>
      <c r="H835" s="18"/>
      <c r="I835" s="17"/>
      <c r="J835" s="17"/>
      <c r="K835" s="17"/>
      <c r="L835" s="16"/>
      <c r="M835" s="244"/>
      <c r="N835" s="19"/>
      <c r="O835" s="19"/>
      <c r="P835" s="19"/>
      <c r="Q835" s="16"/>
      <c r="R835" s="21"/>
      <c r="S835" s="16"/>
      <c r="V835" s="13"/>
      <c r="W835" s="148"/>
      <c r="X835" s="148"/>
    </row>
    <row r="836" spans="3:24" x14ac:dyDescent="0.25">
      <c r="C836" s="236"/>
      <c r="D836" s="17"/>
      <c r="E836" s="16"/>
      <c r="F836" s="17"/>
      <c r="G836" s="17"/>
      <c r="H836" s="18"/>
      <c r="I836" s="17"/>
      <c r="J836" s="17"/>
      <c r="K836" s="17"/>
      <c r="L836" s="16"/>
      <c r="M836" s="244"/>
      <c r="N836" s="19"/>
      <c r="O836" s="19"/>
      <c r="P836" s="19"/>
      <c r="Q836" s="16"/>
      <c r="R836" s="21"/>
      <c r="S836" s="16"/>
      <c r="V836" s="13"/>
      <c r="W836" s="148"/>
      <c r="X836" s="148"/>
    </row>
    <row r="837" spans="3:24" x14ac:dyDescent="0.25">
      <c r="C837" s="236"/>
      <c r="D837" s="17"/>
      <c r="E837" s="16"/>
      <c r="F837" s="17"/>
      <c r="G837" s="17"/>
      <c r="H837" s="18"/>
      <c r="I837" s="17"/>
      <c r="J837" s="17"/>
      <c r="K837" s="17"/>
      <c r="L837" s="54"/>
      <c r="M837" s="244"/>
      <c r="N837" s="72"/>
      <c r="O837" s="72"/>
      <c r="P837" s="72"/>
      <c r="Q837" s="16"/>
      <c r="R837" s="73"/>
      <c r="S837" s="51"/>
      <c r="T837" s="51"/>
      <c r="U837" s="51"/>
      <c r="V837" s="13"/>
      <c r="W837" s="148"/>
      <c r="X837" s="148"/>
    </row>
    <row r="838" spans="3:24" x14ac:dyDescent="0.25">
      <c r="C838" s="236"/>
      <c r="D838" s="17"/>
      <c r="E838" s="16"/>
      <c r="F838" s="17"/>
      <c r="G838" s="17"/>
      <c r="H838" s="18"/>
      <c r="I838" s="17"/>
      <c r="J838" s="17"/>
      <c r="K838" s="17"/>
      <c r="L838" s="54"/>
      <c r="M838" s="244"/>
      <c r="N838" s="72"/>
      <c r="O838" s="72"/>
      <c r="P838" s="72"/>
      <c r="Q838" s="16"/>
      <c r="R838" s="73"/>
      <c r="S838" s="51"/>
      <c r="T838" s="51"/>
      <c r="U838" s="51"/>
      <c r="V838" s="13"/>
      <c r="W838" s="148"/>
      <c r="X838" s="148"/>
    </row>
    <row r="839" spans="3:24" x14ac:dyDescent="0.25">
      <c r="C839" s="236"/>
      <c r="D839" s="17"/>
      <c r="E839" s="16"/>
      <c r="F839" s="17"/>
      <c r="G839" s="17"/>
      <c r="H839" s="18"/>
      <c r="I839" s="17"/>
      <c r="J839" s="17"/>
      <c r="K839" s="17"/>
      <c r="L839" s="16"/>
      <c r="M839" s="244"/>
      <c r="N839" s="19"/>
      <c r="O839" s="19"/>
      <c r="P839" s="19"/>
      <c r="Q839" s="16"/>
      <c r="R839" s="9"/>
      <c r="S839" s="10"/>
      <c r="T839" s="10"/>
      <c r="U839" s="10"/>
      <c r="V839" s="13"/>
      <c r="W839" s="148"/>
      <c r="X839" s="148"/>
    </row>
    <row r="840" spans="3:24" x14ac:dyDescent="0.25">
      <c r="C840" s="236"/>
      <c r="D840" s="17"/>
      <c r="E840" s="16"/>
      <c r="F840" s="17"/>
      <c r="G840" s="17"/>
      <c r="H840" s="18"/>
      <c r="I840" s="17"/>
      <c r="J840" s="17"/>
      <c r="K840" s="17"/>
      <c r="L840" s="16"/>
      <c r="M840" s="244"/>
      <c r="N840" s="19"/>
      <c r="O840" s="19"/>
      <c r="P840" s="19"/>
      <c r="Q840" s="16"/>
      <c r="R840" s="9"/>
      <c r="S840" s="10"/>
      <c r="T840" s="10"/>
      <c r="U840" s="10"/>
      <c r="V840" s="13"/>
      <c r="W840" s="148"/>
      <c r="X840" s="148"/>
    </row>
    <row r="841" spans="3:24" x14ac:dyDescent="0.25">
      <c r="C841" s="236"/>
      <c r="D841" s="17"/>
      <c r="E841" s="16"/>
      <c r="F841" s="17"/>
      <c r="G841" s="17"/>
      <c r="H841" s="18"/>
      <c r="I841" s="17"/>
      <c r="J841" s="17"/>
      <c r="K841" s="17"/>
      <c r="L841" s="16"/>
      <c r="M841" s="244"/>
      <c r="N841" s="19"/>
      <c r="O841" s="19"/>
      <c r="P841" s="19"/>
      <c r="Q841" s="16"/>
      <c r="R841" s="9"/>
      <c r="S841" s="10"/>
      <c r="T841" s="10"/>
      <c r="U841" s="10"/>
      <c r="V841" s="13"/>
      <c r="W841" s="148"/>
      <c r="X841" s="148"/>
    </row>
    <row r="842" spans="3:24" x14ac:dyDescent="0.25">
      <c r="C842" s="236"/>
      <c r="D842" s="17"/>
      <c r="E842" s="16"/>
      <c r="F842" s="17"/>
      <c r="G842" s="17"/>
      <c r="H842" s="18"/>
      <c r="I842" s="17"/>
      <c r="J842" s="17"/>
      <c r="K842" s="17"/>
      <c r="L842" s="16"/>
      <c r="M842" s="244"/>
      <c r="N842" s="19"/>
      <c r="O842" s="19"/>
      <c r="P842" s="19"/>
      <c r="Q842" s="16"/>
      <c r="R842" s="9"/>
      <c r="S842" s="10"/>
      <c r="T842" s="10"/>
      <c r="U842" s="10"/>
      <c r="V842" s="13"/>
      <c r="W842" s="148"/>
      <c r="X842" s="148"/>
    </row>
    <row r="843" spans="3:24" x14ac:dyDescent="0.25">
      <c r="C843" s="236"/>
      <c r="D843" s="17"/>
      <c r="E843" s="16"/>
      <c r="F843" s="17"/>
      <c r="G843" s="17"/>
      <c r="H843" s="18"/>
      <c r="I843" s="17"/>
      <c r="J843" s="17"/>
      <c r="K843" s="17"/>
      <c r="L843" s="16"/>
      <c r="M843" s="244"/>
      <c r="N843" s="9"/>
      <c r="O843" s="19"/>
      <c r="P843" s="9"/>
      <c r="Q843" s="16"/>
      <c r="R843" s="9"/>
      <c r="S843" s="10"/>
      <c r="T843" s="10"/>
      <c r="U843" s="10"/>
      <c r="V843" s="13"/>
      <c r="W843" s="148"/>
      <c r="X843" s="148"/>
    </row>
    <row r="844" spans="3:24" x14ac:dyDescent="0.25">
      <c r="C844" s="236"/>
      <c r="D844" s="17"/>
      <c r="E844" s="16"/>
      <c r="F844" s="17"/>
      <c r="G844" s="17"/>
      <c r="H844" s="18"/>
      <c r="I844" s="17"/>
      <c r="J844" s="17"/>
      <c r="K844" s="17"/>
      <c r="L844" s="16"/>
      <c r="M844" s="244"/>
      <c r="N844" s="19"/>
      <c r="O844" s="28"/>
      <c r="P844" s="19"/>
      <c r="Q844" s="16"/>
      <c r="R844" s="29"/>
      <c r="S844" s="10"/>
      <c r="T844" s="10"/>
      <c r="U844" s="10"/>
      <c r="V844" s="13"/>
      <c r="W844" s="148"/>
      <c r="X844" s="148"/>
    </row>
    <row r="845" spans="3:24" x14ac:dyDescent="0.25">
      <c r="C845" s="236"/>
      <c r="D845" s="17"/>
      <c r="E845" s="16"/>
      <c r="F845" s="17"/>
      <c r="G845" s="17"/>
      <c r="H845" s="18"/>
      <c r="I845" s="17"/>
      <c r="J845" s="17"/>
      <c r="K845" s="17"/>
      <c r="L845" s="16"/>
      <c r="M845" s="244"/>
      <c r="N845" s="19"/>
      <c r="O845" s="28"/>
      <c r="P845" s="19"/>
      <c r="Q845" s="16"/>
      <c r="R845" s="29"/>
      <c r="S845" s="10"/>
      <c r="T845" s="10"/>
      <c r="U845" s="10"/>
      <c r="V845" s="13"/>
      <c r="W845" s="148"/>
      <c r="X845" s="148"/>
    </row>
    <row r="846" spans="3:24" x14ac:dyDescent="0.25">
      <c r="C846" s="236"/>
      <c r="D846" s="17"/>
      <c r="E846" s="16"/>
      <c r="F846" s="17"/>
      <c r="G846" s="17"/>
      <c r="H846" s="18"/>
      <c r="I846" s="17"/>
      <c r="J846" s="17"/>
      <c r="K846" s="17"/>
      <c r="L846" s="16"/>
      <c r="M846" s="244"/>
      <c r="N846" s="9"/>
      <c r="O846" s="19"/>
      <c r="P846" s="9"/>
      <c r="Q846" s="16"/>
      <c r="R846" s="9"/>
      <c r="S846" s="10"/>
      <c r="T846" s="10"/>
      <c r="U846" s="10"/>
      <c r="V846" s="13"/>
      <c r="W846" s="148"/>
      <c r="X846" s="148"/>
    </row>
    <row r="847" spans="3:24" x14ac:dyDescent="0.25">
      <c r="C847" s="236"/>
      <c r="D847" s="17"/>
      <c r="E847" s="16"/>
      <c r="F847" s="17"/>
      <c r="G847" s="17"/>
      <c r="H847" s="18"/>
      <c r="I847" s="17"/>
      <c r="J847" s="17"/>
      <c r="K847" s="17"/>
      <c r="L847" s="16"/>
      <c r="M847" s="244"/>
      <c r="N847" s="9"/>
      <c r="O847" s="19"/>
      <c r="P847" s="9"/>
      <c r="Q847" s="16"/>
      <c r="R847" s="9"/>
      <c r="S847" s="10"/>
      <c r="T847" s="10"/>
      <c r="U847" s="10"/>
      <c r="V847" s="13"/>
      <c r="W847" s="148"/>
      <c r="X847" s="148"/>
    </row>
    <row r="848" spans="3:24" x14ac:dyDescent="0.25">
      <c r="C848" s="236"/>
      <c r="D848" s="17"/>
      <c r="E848" s="16"/>
      <c r="F848" s="16"/>
      <c r="G848" s="17"/>
      <c r="H848" s="18"/>
      <c r="I848" s="17"/>
      <c r="J848" s="17"/>
      <c r="K848" s="17"/>
      <c r="L848" s="16"/>
      <c r="M848" s="244"/>
      <c r="N848" s="9"/>
      <c r="O848" s="9"/>
      <c r="P848" s="9"/>
      <c r="Q848" s="16"/>
      <c r="R848" s="9"/>
      <c r="S848" s="10"/>
      <c r="T848" s="10"/>
      <c r="U848" s="10"/>
      <c r="V848" s="13"/>
      <c r="W848" s="148"/>
      <c r="X848" s="148"/>
    </row>
    <row r="849" spans="3:24" x14ac:dyDescent="0.25">
      <c r="C849" s="369"/>
      <c r="D849" s="3"/>
      <c r="E849" s="2"/>
      <c r="F849" s="3"/>
      <c r="G849" s="3"/>
      <c r="H849" s="4"/>
      <c r="I849" s="3"/>
      <c r="J849" s="3"/>
      <c r="K849" s="3"/>
      <c r="L849" s="2"/>
      <c r="M849" s="259"/>
      <c r="N849" s="9"/>
      <c r="O849" s="9"/>
      <c r="P849" s="9"/>
      <c r="Q849" s="2"/>
      <c r="R849" s="9"/>
      <c r="S849" s="10"/>
      <c r="T849" s="10"/>
      <c r="U849" s="10"/>
      <c r="V849" s="13"/>
      <c r="W849" s="148"/>
      <c r="X849" s="148"/>
    </row>
    <row r="850" spans="3:24" x14ac:dyDescent="0.25">
      <c r="C850" s="369"/>
      <c r="D850" s="3"/>
      <c r="E850" s="2"/>
      <c r="F850" s="3"/>
      <c r="G850" s="3"/>
      <c r="H850" s="4"/>
      <c r="I850" s="3"/>
      <c r="J850" s="3"/>
      <c r="K850" s="3"/>
      <c r="L850" s="2"/>
      <c r="M850" s="259"/>
      <c r="N850" s="9"/>
      <c r="O850" s="9"/>
      <c r="P850" s="9"/>
      <c r="Q850" s="2"/>
      <c r="R850" s="9"/>
      <c r="S850" s="10"/>
      <c r="T850" s="10"/>
      <c r="U850" s="10"/>
      <c r="V850" s="13"/>
      <c r="W850" s="148"/>
      <c r="X850" s="148"/>
    </row>
    <row r="851" spans="3:24" x14ac:dyDescent="0.25">
      <c r="C851" s="369"/>
      <c r="D851" s="3"/>
      <c r="E851" s="2"/>
      <c r="F851" s="3"/>
      <c r="G851" s="3"/>
      <c r="H851" s="4"/>
      <c r="I851" s="3"/>
      <c r="J851" s="3"/>
      <c r="K851" s="3"/>
      <c r="L851" s="2"/>
      <c r="M851" s="259"/>
      <c r="N851" s="5"/>
      <c r="O851" s="9"/>
      <c r="P851" s="5"/>
      <c r="Q851" s="2"/>
      <c r="R851" s="9"/>
      <c r="S851" s="10"/>
      <c r="T851" s="10"/>
      <c r="U851" s="10"/>
      <c r="V851" s="13"/>
      <c r="W851" s="148"/>
      <c r="X851" s="148"/>
    </row>
    <row r="852" spans="3:24" x14ac:dyDescent="0.25">
      <c r="C852" s="369"/>
      <c r="D852" s="3"/>
      <c r="E852" s="2"/>
      <c r="F852" s="3"/>
      <c r="G852" s="3"/>
      <c r="H852" s="4"/>
      <c r="I852" s="3"/>
      <c r="J852" s="3"/>
      <c r="K852" s="3"/>
      <c r="L852" s="2"/>
      <c r="M852" s="259"/>
      <c r="N852" s="5"/>
      <c r="O852" s="9"/>
      <c r="P852" s="5"/>
      <c r="Q852" s="2"/>
      <c r="R852" s="9"/>
      <c r="S852" s="10"/>
      <c r="T852" s="10"/>
      <c r="U852" s="10"/>
      <c r="V852" s="13"/>
      <c r="W852" s="148"/>
      <c r="X852" s="148"/>
    </row>
    <row r="853" spans="3:24" x14ac:dyDescent="0.25">
      <c r="C853" s="369"/>
      <c r="D853" s="3"/>
      <c r="E853" s="2"/>
      <c r="F853" s="3"/>
      <c r="G853" s="3"/>
      <c r="H853" s="4"/>
      <c r="I853" s="3"/>
      <c r="J853" s="3"/>
      <c r="K853" s="3"/>
      <c r="L853" s="2"/>
      <c r="M853" s="259"/>
      <c r="N853" s="5"/>
      <c r="O853" s="5"/>
      <c r="P853" s="5"/>
      <c r="Q853" s="2"/>
      <c r="R853" s="6"/>
      <c r="S853" s="2"/>
      <c r="T853" s="2"/>
      <c r="U853" s="2"/>
      <c r="V853" s="13"/>
      <c r="W853" s="148"/>
      <c r="X853" s="148"/>
    </row>
    <row r="854" spans="3:24" x14ac:dyDescent="0.25">
      <c r="C854" s="236"/>
      <c r="D854" s="17"/>
      <c r="E854" s="16"/>
      <c r="F854" s="17"/>
      <c r="G854" s="17"/>
      <c r="H854" s="18"/>
      <c r="I854" s="17"/>
      <c r="J854" s="17"/>
      <c r="K854" s="17"/>
      <c r="L854" s="16"/>
      <c r="M854" s="244"/>
      <c r="N854" s="9"/>
      <c r="O854" s="9"/>
      <c r="P854" s="9"/>
      <c r="Q854" s="16"/>
      <c r="R854" s="9"/>
      <c r="S854" s="10"/>
      <c r="T854" s="10"/>
      <c r="U854" s="10"/>
      <c r="V854" s="13"/>
      <c r="W854" s="148"/>
      <c r="X854" s="148"/>
    </row>
    <row r="855" spans="3:24" x14ac:dyDescent="0.25">
      <c r="C855" s="236"/>
      <c r="D855" s="17"/>
      <c r="E855" s="16"/>
      <c r="F855" s="17"/>
      <c r="G855" s="17"/>
      <c r="H855" s="18"/>
      <c r="I855" s="17"/>
      <c r="J855" s="17"/>
      <c r="K855" s="17"/>
      <c r="L855" s="16"/>
      <c r="M855" s="244"/>
      <c r="N855" s="9"/>
      <c r="O855" s="9"/>
      <c r="P855" s="9"/>
      <c r="Q855" s="16"/>
      <c r="R855" s="9"/>
      <c r="S855" s="10"/>
      <c r="T855" s="10"/>
      <c r="U855" s="10"/>
      <c r="V855" s="13"/>
      <c r="W855" s="148"/>
      <c r="X855" s="148"/>
    </row>
    <row r="856" spans="3:24" x14ac:dyDescent="0.25">
      <c r="D856" s="108"/>
      <c r="F856" s="108"/>
      <c r="G856" s="108"/>
      <c r="H856" s="13"/>
      <c r="I856" s="108"/>
      <c r="J856" s="108"/>
      <c r="K856" s="108"/>
      <c r="L856" s="16"/>
      <c r="M856" s="274"/>
      <c r="N856" s="109"/>
      <c r="O856" s="109"/>
      <c r="P856" s="109"/>
      <c r="R856" s="173"/>
      <c r="V856" s="13"/>
      <c r="W856" s="148"/>
      <c r="X856" s="148"/>
    </row>
    <row r="857" spans="3:24" x14ac:dyDescent="0.25">
      <c r="C857" s="378"/>
      <c r="D857" s="33"/>
      <c r="E857" s="32"/>
      <c r="F857" s="33"/>
      <c r="G857" s="33"/>
      <c r="H857" s="34"/>
      <c r="I857" s="33"/>
      <c r="J857" s="33"/>
      <c r="K857" s="33"/>
      <c r="L857" s="32"/>
      <c r="M857" s="260"/>
      <c r="N857" s="31"/>
      <c r="O857" s="31"/>
      <c r="P857" s="31"/>
      <c r="Q857" s="32"/>
      <c r="R857" s="21"/>
      <c r="S857" s="16"/>
      <c r="V857" s="13"/>
      <c r="W857" s="148"/>
      <c r="X857" s="148"/>
    </row>
    <row r="858" spans="3:24" x14ac:dyDescent="0.25">
      <c r="C858" s="389"/>
      <c r="D858" s="224"/>
      <c r="E858" s="223"/>
      <c r="F858" s="224"/>
      <c r="G858" s="224"/>
      <c r="H858" s="225"/>
      <c r="I858" s="224"/>
      <c r="J858" s="224"/>
      <c r="K858" s="224"/>
      <c r="L858" s="223"/>
      <c r="M858" s="249"/>
      <c r="N858" s="221"/>
      <c r="O858" s="221"/>
      <c r="P858" s="221"/>
      <c r="Q858" s="199"/>
      <c r="R858" s="73"/>
      <c r="S858" s="147"/>
      <c r="V858" s="13"/>
      <c r="W858" s="148"/>
      <c r="X858" s="148"/>
    </row>
    <row r="859" spans="3:24" x14ac:dyDescent="0.25">
      <c r="C859" s="369"/>
      <c r="D859" s="3"/>
      <c r="E859" s="2"/>
      <c r="F859" s="3"/>
      <c r="G859" s="3"/>
      <c r="H859" s="4"/>
      <c r="I859" s="3"/>
      <c r="J859" s="3"/>
      <c r="K859" s="3"/>
      <c r="L859" s="2"/>
      <c r="M859" s="259"/>
      <c r="N859" s="5"/>
      <c r="O859" s="5"/>
      <c r="P859" s="5"/>
      <c r="Q859" s="2"/>
      <c r="R859" s="6"/>
      <c r="S859" s="2"/>
      <c r="T859" s="2"/>
      <c r="U859" s="2"/>
      <c r="V859" s="13"/>
      <c r="W859" s="148"/>
      <c r="X859" s="148"/>
    </row>
    <row r="860" spans="3:24" x14ac:dyDescent="0.25">
      <c r="C860" s="236"/>
      <c r="D860" s="17"/>
      <c r="E860" s="16"/>
      <c r="F860" s="17"/>
      <c r="G860" s="17"/>
      <c r="H860" s="18"/>
      <c r="I860" s="17"/>
      <c r="J860" s="17"/>
      <c r="K860" s="17"/>
      <c r="L860" s="16"/>
      <c r="M860" s="244"/>
      <c r="N860" s="9"/>
      <c r="O860" s="9"/>
      <c r="P860" s="9"/>
      <c r="Q860" s="16"/>
      <c r="R860" s="26"/>
      <c r="S860" s="10"/>
      <c r="T860" s="10"/>
      <c r="U860" s="10"/>
      <c r="V860" s="13"/>
      <c r="W860" s="148"/>
      <c r="X860" s="148"/>
    </row>
    <row r="861" spans="3:24" x14ac:dyDescent="0.25">
      <c r="C861" s="236"/>
      <c r="D861" s="17"/>
      <c r="E861" s="16"/>
      <c r="F861" s="17"/>
      <c r="G861" s="17"/>
      <c r="H861" s="18"/>
      <c r="I861" s="17"/>
      <c r="J861" s="17"/>
      <c r="K861" s="17"/>
      <c r="L861" s="16"/>
      <c r="M861" s="244"/>
      <c r="N861" s="19"/>
      <c r="O861" s="19"/>
      <c r="P861" s="19"/>
      <c r="Q861" s="16"/>
      <c r="R861" s="26"/>
      <c r="S861" s="10"/>
      <c r="T861" s="10"/>
      <c r="U861" s="10"/>
      <c r="V861" s="13"/>
      <c r="W861" s="148"/>
      <c r="X861" s="148"/>
    </row>
    <row r="862" spans="3:24" x14ac:dyDescent="0.25">
      <c r="C862" s="241"/>
      <c r="D862" s="163"/>
      <c r="E862" s="164"/>
      <c r="F862" s="163"/>
      <c r="G862" s="163"/>
      <c r="H862" s="165"/>
      <c r="I862" s="163"/>
      <c r="J862" s="163"/>
      <c r="K862" s="163"/>
      <c r="L862" s="199"/>
      <c r="M862" s="253"/>
      <c r="N862" s="174"/>
      <c r="O862" s="174"/>
      <c r="P862" s="174"/>
      <c r="Q862" s="164"/>
      <c r="R862" s="73"/>
      <c r="S862" s="43"/>
      <c r="T862" s="43"/>
      <c r="U862" s="43"/>
      <c r="V862" s="13"/>
      <c r="W862" s="148"/>
      <c r="X862" s="286"/>
    </row>
    <row r="863" spans="3:24" x14ac:dyDescent="0.25">
      <c r="C863" s="241"/>
      <c r="D863" s="163"/>
      <c r="E863" s="164"/>
      <c r="F863" s="163"/>
      <c r="G863" s="163"/>
      <c r="H863" s="165"/>
      <c r="I863" s="163"/>
      <c r="J863" s="163"/>
      <c r="K863" s="163"/>
      <c r="L863" s="199"/>
      <c r="M863" s="253"/>
      <c r="N863" s="174"/>
      <c r="O863" s="174"/>
      <c r="P863" s="174"/>
      <c r="Q863" s="164"/>
      <c r="R863" s="73"/>
      <c r="S863" s="43"/>
      <c r="T863" s="43"/>
      <c r="U863" s="43"/>
      <c r="V863" s="13"/>
      <c r="W863" s="148"/>
      <c r="X863" s="286"/>
    </row>
    <row r="864" spans="3:24" x14ac:dyDescent="0.25">
      <c r="C864" s="389"/>
      <c r="D864" s="224"/>
      <c r="E864" s="223"/>
      <c r="F864" s="224"/>
      <c r="G864" s="224"/>
      <c r="H864" s="225"/>
      <c r="I864" s="224"/>
      <c r="J864" s="224"/>
      <c r="K864" s="224"/>
      <c r="L864" s="223"/>
      <c r="M864" s="249"/>
      <c r="N864" s="221"/>
      <c r="O864" s="221"/>
      <c r="P864" s="221"/>
      <c r="Q864" s="199"/>
      <c r="R864" s="73"/>
      <c r="S864" s="147"/>
      <c r="V864" s="13"/>
      <c r="W864" s="148"/>
      <c r="X864" s="148"/>
    </row>
    <row r="865" spans="3:24" x14ac:dyDescent="0.25">
      <c r="C865" s="235"/>
      <c r="D865" s="102"/>
      <c r="E865" s="101"/>
      <c r="F865" s="102"/>
      <c r="G865" s="102"/>
      <c r="H865" s="103"/>
      <c r="I865" s="102"/>
      <c r="J865" s="102"/>
      <c r="K865" s="102"/>
      <c r="L865" s="101"/>
      <c r="M865" s="264"/>
      <c r="N865" s="120"/>
      <c r="O865" s="120"/>
      <c r="P865" s="120"/>
      <c r="Q865" s="101"/>
      <c r="R865" s="73"/>
      <c r="S865" s="43"/>
      <c r="T865" s="43"/>
      <c r="U865" s="43"/>
      <c r="V865" s="13"/>
      <c r="W865" s="148"/>
      <c r="X865" s="286"/>
    </row>
    <row r="866" spans="3:24" x14ac:dyDescent="0.25">
      <c r="C866" s="236"/>
      <c r="D866" s="17"/>
      <c r="E866" s="16"/>
      <c r="F866" s="17"/>
      <c r="G866" s="17"/>
      <c r="H866" s="18"/>
      <c r="I866" s="17"/>
      <c r="J866" s="17"/>
      <c r="K866" s="17"/>
      <c r="L866" s="154"/>
      <c r="M866" s="244"/>
      <c r="N866" s="72"/>
      <c r="O866" s="72"/>
      <c r="P866" s="72"/>
      <c r="Q866" s="16"/>
      <c r="R866" s="72"/>
      <c r="V866" s="13"/>
      <c r="W866" s="148"/>
      <c r="X866" s="148"/>
    </row>
    <row r="867" spans="3:24" x14ac:dyDescent="0.25">
      <c r="C867" s="236"/>
      <c r="D867" s="17"/>
      <c r="E867" s="16"/>
      <c r="F867" s="17"/>
      <c r="G867" s="17"/>
      <c r="H867" s="18"/>
      <c r="I867" s="17"/>
      <c r="J867" s="17"/>
      <c r="K867" s="17"/>
      <c r="L867" s="131"/>
      <c r="M867" s="244"/>
      <c r="N867" s="72"/>
      <c r="O867" s="72"/>
      <c r="P867" s="72"/>
      <c r="Q867" s="16"/>
      <c r="R867" s="72"/>
      <c r="V867" s="13"/>
      <c r="W867" s="148"/>
      <c r="X867" s="148"/>
    </row>
    <row r="868" spans="3:24" x14ac:dyDescent="0.25">
      <c r="C868" s="236"/>
      <c r="D868" s="17"/>
      <c r="E868" s="16"/>
      <c r="F868" s="17"/>
      <c r="G868" s="17"/>
      <c r="H868" s="18"/>
      <c r="I868" s="17"/>
      <c r="J868" s="17"/>
      <c r="K868" s="17"/>
      <c r="L868" s="156"/>
      <c r="M868" s="244"/>
      <c r="N868" s="19"/>
      <c r="O868" s="19"/>
      <c r="P868" s="19"/>
      <c r="Q868" s="16"/>
      <c r="R868" s="21"/>
      <c r="S868" s="16"/>
      <c r="V868" s="13"/>
      <c r="W868" s="148"/>
      <c r="X868" s="148"/>
    </row>
    <row r="869" spans="3:24" x14ac:dyDescent="0.25">
      <c r="C869" s="393"/>
      <c r="D869" s="212"/>
      <c r="E869" s="199"/>
      <c r="F869" s="212"/>
      <c r="G869" s="212"/>
      <c r="H869" s="213"/>
      <c r="I869" s="212"/>
      <c r="J869" s="212"/>
      <c r="K869" s="212"/>
      <c r="L869" s="199"/>
      <c r="M869" s="247"/>
      <c r="N869" s="214"/>
      <c r="O869" s="214"/>
      <c r="P869" s="214"/>
      <c r="Q869" s="199"/>
      <c r="R869" s="73"/>
      <c r="S869" s="43"/>
      <c r="T869" s="43"/>
      <c r="U869" s="43"/>
      <c r="V869" s="13"/>
      <c r="W869" s="148"/>
      <c r="X869" s="148"/>
    </row>
    <row r="870" spans="3:24" x14ac:dyDescent="0.25">
      <c r="C870" s="393"/>
      <c r="D870" s="212"/>
      <c r="E870" s="199"/>
      <c r="F870" s="212"/>
      <c r="G870" s="212"/>
      <c r="H870" s="213"/>
      <c r="I870" s="212"/>
      <c r="J870" s="212"/>
      <c r="K870" s="212"/>
      <c r="L870" s="199"/>
      <c r="M870" s="247"/>
      <c r="N870" s="221"/>
      <c r="O870" s="221"/>
      <c r="P870" s="221"/>
      <c r="Q870" s="199"/>
      <c r="R870" s="73"/>
      <c r="S870" s="43"/>
      <c r="T870" s="43"/>
      <c r="U870" s="43"/>
      <c r="V870" s="13"/>
      <c r="W870" s="148"/>
      <c r="X870" s="148"/>
    </row>
    <row r="871" spans="3:24" x14ac:dyDescent="0.25">
      <c r="C871" s="370"/>
      <c r="D871" s="184"/>
      <c r="E871" s="183"/>
      <c r="F871" s="184"/>
      <c r="G871" s="184"/>
      <c r="H871" s="185"/>
      <c r="I871" s="184"/>
      <c r="J871" s="184"/>
      <c r="K871" s="184"/>
      <c r="L871" s="199"/>
      <c r="M871" s="252"/>
      <c r="N871" s="186"/>
      <c r="O871" s="186"/>
      <c r="P871" s="186"/>
      <c r="Q871" s="183"/>
      <c r="R871" s="73"/>
      <c r="S871" s="43"/>
      <c r="T871" s="43"/>
      <c r="U871" s="43"/>
      <c r="V871" s="13"/>
      <c r="W871" s="148"/>
      <c r="X871" s="286"/>
    </row>
    <row r="872" spans="3:24" x14ac:dyDescent="0.25">
      <c r="C872" s="369"/>
      <c r="D872" s="3"/>
      <c r="E872" s="2"/>
      <c r="F872" s="3"/>
      <c r="G872" s="3"/>
      <c r="H872" s="4"/>
      <c r="I872" s="3"/>
      <c r="J872" s="3"/>
      <c r="K872" s="3"/>
      <c r="L872" s="2"/>
      <c r="M872" s="259"/>
      <c r="N872" s="5"/>
      <c r="O872" s="5"/>
      <c r="P872" s="5"/>
      <c r="Q872" s="2"/>
      <c r="R872" s="6"/>
      <c r="S872" s="7"/>
      <c r="T872" s="7"/>
      <c r="U872" s="7"/>
      <c r="V872" s="13"/>
      <c r="W872" s="148"/>
      <c r="X872" s="148"/>
    </row>
    <row r="873" spans="3:24" x14ac:dyDescent="0.25">
      <c r="C873" s="236"/>
      <c r="D873" s="17"/>
      <c r="E873" s="16"/>
      <c r="F873" s="17"/>
      <c r="G873" s="17"/>
      <c r="H873" s="18"/>
      <c r="I873" s="17"/>
      <c r="J873" s="17"/>
      <c r="K873" s="17"/>
      <c r="L873" s="16"/>
      <c r="M873" s="244"/>
      <c r="N873" s="19"/>
      <c r="O873" s="19"/>
      <c r="P873" s="19"/>
      <c r="Q873" s="16"/>
      <c r="R873" s="22"/>
      <c r="S873" s="16"/>
      <c r="V873" s="13"/>
      <c r="W873" s="148"/>
      <c r="X873" s="148"/>
    </row>
    <row r="874" spans="3:24" x14ac:dyDescent="0.25">
      <c r="C874" s="236"/>
      <c r="D874" s="17"/>
      <c r="E874" s="16"/>
      <c r="F874" s="17"/>
      <c r="G874" s="17"/>
      <c r="H874" s="18"/>
      <c r="I874" s="17"/>
      <c r="J874" s="17"/>
      <c r="K874" s="17"/>
      <c r="L874" s="16"/>
      <c r="M874" s="244"/>
      <c r="N874" s="25"/>
      <c r="O874" s="25"/>
      <c r="P874" s="25"/>
      <c r="Q874" s="16"/>
      <c r="R874" s="30"/>
      <c r="S874" s="23"/>
      <c r="T874" s="11"/>
      <c r="U874" s="11"/>
      <c r="V874" s="13"/>
      <c r="W874" s="148"/>
      <c r="X874" s="148"/>
    </row>
    <row r="875" spans="3:24" x14ac:dyDescent="0.25">
      <c r="C875" s="236"/>
      <c r="D875" s="17"/>
      <c r="E875" s="16"/>
      <c r="F875" s="17"/>
      <c r="G875" s="17"/>
      <c r="H875" s="18"/>
      <c r="I875" s="17"/>
      <c r="J875" s="17"/>
      <c r="K875" s="17"/>
      <c r="L875" s="16"/>
      <c r="M875" s="244"/>
      <c r="N875" s="31"/>
      <c r="O875" s="31"/>
      <c r="P875" s="31"/>
      <c r="Q875" s="16"/>
      <c r="R875" s="30"/>
      <c r="S875" s="23"/>
      <c r="T875" s="11"/>
      <c r="U875" s="11"/>
      <c r="V875" s="13"/>
      <c r="W875" s="148"/>
      <c r="X875" s="148"/>
    </row>
    <row r="876" spans="3:24" x14ac:dyDescent="0.25">
      <c r="C876" s="236"/>
      <c r="D876" s="17"/>
      <c r="E876" s="16"/>
      <c r="F876" s="17"/>
      <c r="G876" s="17"/>
      <c r="H876" s="18"/>
      <c r="I876" s="17"/>
      <c r="J876" s="17"/>
      <c r="K876" s="17"/>
      <c r="L876" s="16"/>
      <c r="M876" s="244"/>
      <c r="N876" s="19"/>
      <c r="O876" s="19"/>
      <c r="P876" s="19"/>
      <c r="Q876" s="16"/>
      <c r="R876" s="22"/>
      <c r="S876" s="16"/>
      <c r="V876" s="13"/>
      <c r="W876" s="148"/>
      <c r="X876" s="148"/>
    </row>
    <row r="877" spans="3:24" x14ac:dyDescent="0.25">
      <c r="C877" s="396"/>
      <c r="D877" s="88"/>
      <c r="E877" s="87"/>
      <c r="F877" s="88"/>
      <c r="G877" s="88"/>
      <c r="H877" s="89"/>
      <c r="I877" s="88"/>
      <c r="J877" s="88"/>
      <c r="K877" s="88"/>
      <c r="L877" s="47"/>
      <c r="M877" s="245"/>
      <c r="N877" s="90"/>
      <c r="O877" s="86"/>
      <c r="P877" s="90"/>
      <c r="Q877" s="87"/>
      <c r="R877" s="91"/>
      <c r="S877" s="51"/>
      <c r="T877" s="51"/>
      <c r="U877" s="51"/>
      <c r="V877" s="13"/>
      <c r="W877" s="148"/>
      <c r="X877" s="148"/>
    </row>
    <row r="878" spans="3:24" x14ac:dyDescent="0.25">
      <c r="C878" s="396"/>
      <c r="D878" s="88"/>
      <c r="E878" s="87"/>
      <c r="F878" s="88"/>
      <c r="G878" s="88"/>
      <c r="H878" s="89"/>
      <c r="I878" s="88"/>
      <c r="J878" s="88"/>
      <c r="K878" s="88"/>
      <c r="L878" s="35"/>
      <c r="M878" s="245"/>
      <c r="N878" s="121"/>
      <c r="O878" s="121"/>
      <c r="P878" s="121"/>
      <c r="Q878" s="87"/>
      <c r="R878" s="122"/>
      <c r="S878" s="10"/>
      <c r="T878" s="10"/>
      <c r="U878" s="10"/>
      <c r="V878" s="13"/>
      <c r="W878" s="148"/>
      <c r="X878" s="148"/>
    </row>
    <row r="879" spans="3:24" x14ac:dyDescent="0.25">
      <c r="C879" s="396"/>
      <c r="D879" s="88"/>
      <c r="E879" s="87"/>
      <c r="F879" s="88"/>
      <c r="G879" s="88"/>
      <c r="H879" s="89"/>
      <c r="I879" s="88"/>
      <c r="J879" s="88"/>
      <c r="K879" s="88"/>
      <c r="L879" s="58"/>
      <c r="M879" s="245"/>
      <c r="N879" s="121"/>
      <c r="O879" s="121"/>
      <c r="P879" s="121"/>
      <c r="Q879" s="87"/>
      <c r="R879" s="121"/>
      <c r="S879" s="10"/>
      <c r="T879" s="10"/>
      <c r="U879" s="10"/>
      <c r="V879" s="13"/>
      <c r="W879" s="148"/>
      <c r="X879" s="148"/>
    </row>
    <row r="880" spans="3:24" x14ac:dyDescent="0.25">
      <c r="C880" s="235"/>
      <c r="D880" s="102"/>
      <c r="E880" s="101"/>
      <c r="F880" s="102"/>
      <c r="G880" s="102"/>
      <c r="H880" s="103"/>
      <c r="I880" s="102"/>
      <c r="J880" s="102"/>
      <c r="K880" s="102"/>
      <c r="L880" s="131"/>
      <c r="M880" s="264"/>
      <c r="N880" s="120"/>
      <c r="O880" s="120"/>
      <c r="P880" s="120"/>
      <c r="Q880" s="101"/>
      <c r="R880" s="73"/>
      <c r="S880" s="43"/>
      <c r="T880" s="43"/>
      <c r="U880" s="43"/>
      <c r="V880" s="13"/>
      <c r="W880" s="148"/>
      <c r="X880" s="148"/>
    </row>
    <row r="881" spans="3:24" x14ac:dyDescent="0.25">
      <c r="C881" s="396"/>
      <c r="D881" s="88"/>
      <c r="E881" s="87"/>
      <c r="F881" s="88"/>
      <c r="G881" s="88"/>
      <c r="H881" s="89"/>
      <c r="I881" s="88"/>
      <c r="J881" s="88"/>
      <c r="K881" s="88"/>
      <c r="L881" s="156"/>
      <c r="M881" s="245"/>
      <c r="N881" s="121"/>
      <c r="O881" s="121"/>
      <c r="P881" s="121"/>
      <c r="Q881" s="87"/>
      <c r="R881" s="121"/>
      <c r="S881" s="10"/>
      <c r="T881" s="10"/>
      <c r="U881" s="10"/>
      <c r="V881" s="13"/>
      <c r="W881" s="148"/>
      <c r="X881" s="148"/>
    </row>
    <row r="882" spans="3:24" x14ac:dyDescent="0.25">
      <c r="C882" s="396"/>
      <c r="D882" s="88"/>
      <c r="E882" s="87"/>
      <c r="F882" s="88"/>
      <c r="G882" s="88"/>
      <c r="H882" s="89"/>
      <c r="I882" s="88"/>
      <c r="J882" s="88"/>
      <c r="K882" s="88"/>
      <c r="L882" s="168"/>
      <c r="M882" s="245"/>
      <c r="N882" s="121"/>
      <c r="O882" s="121"/>
      <c r="P882" s="121"/>
      <c r="Q882" s="87"/>
      <c r="R882" s="121"/>
      <c r="S882" s="11"/>
      <c r="T882" s="11"/>
      <c r="U882" s="11"/>
      <c r="V882" s="13"/>
      <c r="W882" s="148"/>
      <c r="X882" s="148"/>
    </row>
    <row r="883" spans="3:24" x14ac:dyDescent="0.25">
      <c r="C883" s="378"/>
      <c r="D883" s="33"/>
      <c r="E883" s="32"/>
      <c r="F883" s="33"/>
      <c r="G883" s="33"/>
      <c r="H883" s="34"/>
      <c r="I883" s="33"/>
      <c r="J883" s="33"/>
      <c r="K883" s="33"/>
      <c r="L883" s="32"/>
      <c r="M883" s="260"/>
      <c r="N883" s="31"/>
      <c r="O883" s="31"/>
      <c r="P883" s="31"/>
      <c r="Q883" s="32"/>
      <c r="R883" s="21"/>
      <c r="S883" s="32"/>
      <c r="T883" s="32"/>
      <c r="U883" s="32"/>
      <c r="V883" s="13"/>
      <c r="W883" s="148"/>
      <c r="X883" s="286"/>
    </row>
    <row r="884" spans="3:24" x14ac:dyDescent="0.25">
      <c r="C884" s="241"/>
      <c r="D884" s="163"/>
      <c r="E884" s="164"/>
      <c r="F884" s="163"/>
      <c r="G884" s="163"/>
      <c r="H884" s="165"/>
      <c r="I884" s="163"/>
      <c r="J884" s="163"/>
      <c r="K884" s="163"/>
      <c r="L884" s="199"/>
      <c r="M884" s="253"/>
      <c r="N884" s="174"/>
      <c r="O884" s="174"/>
      <c r="P884" s="174"/>
      <c r="Q884" s="164"/>
      <c r="R884" s="73"/>
      <c r="S884" s="43"/>
      <c r="T884" s="43"/>
      <c r="U884" s="43"/>
      <c r="V884" s="13"/>
      <c r="W884" s="148"/>
      <c r="X884" s="286"/>
    </row>
    <row r="885" spans="3:24" x14ac:dyDescent="0.25">
      <c r="C885" s="241"/>
      <c r="D885" s="163"/>
      <c r="E885" s="164"/>
      <c r="F885" s="163"/>
      <c r="G885" s="163"/>
      <c r="H885" s="165"/>
      <c r="I885" s="163"/>
      <c r="J885" s="163"/>
      <c r="K885" s="163"/>
      <c r="L885" s="199"/>
      <c r="M885" s="253"/>
      <c r="N885" s="174"/>
      <c r="O885" s="174"/>
      <c r="P885" s="174"/>
      <c r="Q885" s="164"/>
      <c r="R885" s="73"/>
      <c r="S885" s="43"/>
      <c r="T885" s="43"/>
      <c r="U885" s="43"/>
      <c r="V885" s="13"/>
      <c r="W885" s="148"/>
      <c r="X885" s="286"/>
    </row>
    <row r="886" spans="3:24" x14ac:dyDescent="0.25">
      <c r="C886" s="373"/>
      <c r="D886" s="44"/>
      <c r="E886" s="43"/>
      <c r="F886" s="44"/>
      <c r="G886" s="44"/>
      <c r="H886" s="45"/>
      <c r="I886" s="44"/>
      <c r="J886" s="44"/>
      <c r="K886" s="44"/>
      <c r="L886" s="43"/>
      <c r="M886" s="257"/>
      <c r="N886" s="46"/>
      <c r="O886" s="46"/>
      <c r="P886" s="46"/>
      <c r="Q886" s="43"/>
      <c r="R886" s="21"/>
      <c r="S886" s="43"/>
      <c r="V886" s="13"/>
      <c r="W886" s="148"/>
      <c r="X886" s="148"/>
    </row>
    <row r="887" spans="3:24" x14ac:dyDescent="0.25">
      <c r="C887" s="393"/>
      <c r="D887" s="212"/>
      <c r="E887" s="199"/>
      <c r="F887" s="212"/>
      <c r="G887" s="212"/>
      <c r="H887" s="213"/>
      <c r="I887" s="212"/>
      <c r="J887" s="212"/>
      <c r="K887" s="212"/>
      <c r="L887" s="199"/>
      <c r="M887" s="247"/>
      <c r="N887" s="221"/>
      <c r="O887" s="221"/>
      <c r="P887" s="221"/>
      <c r="Q887" s="199"/>
      <c r="R887" s="73"/>
      <c r="S887" s="147"/>
      <c r="T887" s="43"/>
      <c r="U887" s="43"/>
      <c r="V887" s="13"/>
      <c r="W887" s="148"/>
      <c r="X887" s="148"/>
    </row>
    <row r="888" spans="3:24" x14ac:dyDescent="0.25">
      <c r="C888" s="241"/>
      <c r="D888" s="163"/>
      <c r="E888" s="164"/>
      <c r="F888" s="163"/>
      <c r="G888" s="163"/>
      <c r="H888" s="165"/>
      <c r="I888" s="163"/>
      <c r="J888" s="163"/>
      <c r="K888" s="163"/>
      <c r="L888" s="164"/>
      <c r="M888" s="253"/>
      <c r="N888" s="174"/>
      <c r="O888" s="174"/>
      <c r="P888" s="174"/>
      <c r="Q888" s="164"/>
      <c r="R888" s="21"/>
      <c r="S888" s="164"/>
      <c r="T888" s="164"/>
      <c r="U888" s="164"/>
      <c r="V888" s="13"/>
      <c r="W888" s="148"/>
      <c r="X888" s="286"/>
    </row>
    <row r="889" spans="3:24" x14ac:dyDescent="0.25">
      <c r="C889" s="236"/>
      <c r="D889" s="17"/>
      <c r="E889" s="16"/>
      <c r="F889" s="17"/>
      <c r="G889" s="17"/>
      <c r="H889" s="18"/>
      <c r="I889" s="17"/>
      <c r="J889" s="17"/>
      <c r="K889" s="17"/>
      <c r="L889" s="16"/>
      <c r="M889" s="244"/>
      <c r="N889" s="19"/>
      <c r="O889" s="19"/>
      <c r="P889" s="19"/>
      <c r="Q889" s="16"/>
      <c r="R889" s="20"/>
      <c r="S889" s="16"/>
      <c r="T889" s="16"/>
      <c r="U889" s="16"/>
      <c r="V889" s="13"/>
      <c r="W889" s="148"/>
      <c r="X889" s="286"/>
    </row>
    <row r="890" spans="3:24" x14ac:dyDescent="0.25">
      <c r="C890" s="378"/>
      <c r="D890" s="33"/>
      <c r="E890" s="32"/>
      <c r="F890" s="33"/>
      <c r="G890" s="33"/>
      <c r="H890" s="34"/>
      <c r="I890" s="33"/>
      <c r="J890" s="33"/>
      <c r="K890" s="33"/>
      <c r="L890" s="32"/>
      <c r="M890" s="260"/>
      <c r="N890" s="31"/>
      <c r="O890" s="31"/>
      <c r="P890" s="31"/>
      <c r="Q890" s="32"/>
      <c r="R890" s="21"/>
      <c r="S890" s="32"/>
      <c r="T890" s="32"/>
      <c r="U890" s="32"/>
      <c r="V890" s="13"/>
      <c r="W890" s="148"/>
      <c r="X890" s="286"/>
    </row>
    <row r="891" spans="3:24" x14ac:dyDescent="0.25">
      <c r="C891" s="232"/>
      <c r="D891" s="132"/>
      <c r="E891" s="131"/>
      <c r="F891" s="132"/>
      <c r="G891" s="132"/>
      <c r="H891" s="133"/>
      <c r="I891" s="132"/>
      <c r="J891" s="132"/>
      <c r="K891" s="132"/>
      <c r="L891" s="101"/>
      <c r="M891" s="255"/>
      <c r="N891" s="142"/>
      <c r="O891" s="142"/>
      <c r="P891" s="142"/>
      <c r="Q891" s="131"/>
      <c r="R891" s="73"/>
      <c r="S891" s="16"/>
      <c r="T891" s="16"/>
      <c r="U891" s="16"/>
      <c r="V891" s="13"/>
      <c r="W891" s="148"/>
      <c r="X891" s="286"/>
    </row>
    <row r="892" spans="3:24" x14ac:dyDescent="0.25">
      <c r="C892" s="376"/>
      <c r="D892" s="48"/>
      <c r="E892" s="47"/>
      <c r="F892" s="48"/>
      <c r="G892" s="48"/>
      <c r="H892" s="49"/>
      <c r="I892" s="48"/>
      <c r="J892" s="48"/>
      <c r="K892" s="48"/>
      <c r="L892" s="47"/>
      <c r="M892" s="248"/>
      <c r="N892" s="50"/>
      <c r="O892" s="50"/>
      <c r="P892" s="50"/>
      <c r="Q892" s="47"/>
      <c r="R892" s="21"/>
      <c r="S892" s="47"/>
      <c r="T892" s="47"/>
      <c r="U892" s="47"/>
      <c r="V892" s="13"/>
      <c r="W892" s="148"/>
      <c r="X892" s="148"/>
    </row>
    <row r="893" spans="3:24" x14ac:dyDescent="0.25">
      <c r="C893" s="236"/>
      <c r="D893" s="17"/>
      <c r="E893" s="16"/>
      <c r="F893" s="17"/>
      <c r="G893" s="17"/>
      <c r="H893" s="18"/>
      <c r="I893" s="17"/>
      <c r="J893" s="17"/>
      <c r="K893" s="17"/>
      <c r="L893" s="16"/>
      <c r="M893" s="244"/>
      <c r="N893" s="19"/>
      <c r="O893" s="19"/>
      <c r="P893" s="19"/>
      <c r="Q893" s="16"/>
      <c r="R893" s="20"/>
      <c r="S893" s="16"/>
      <c r="V893" s="13"/>
      <c r="W893" s="148"/>
      <c r="X893" s="286"/>
    </row>
    <row r="894" spans="3:24" x14ac:dyDescent="0.25">
      <c r="C894" s="236"/>
      <c r="D894" s="17"/>
      <c r="E894" s="16"/>
      <c r="F894" s="17"/>
      <c r="G894" s="17"/>
      <c r="H894" s="18"/>
      <c r="I894" s="17"/>
      <c r="J894" s="17"/>
      <c r="K894" s="17"/>
      <c r="L894" s="16"/>
      <c r="M894" s="244"/>
      <c r="N894" s="19"/>
      <c r="O894" s="19"/>
      <c r="P894" s="19"/>
      <c r="Q894" s="16"/>
      <c r="R894" s="20"/>
      <c r="S894" s="16"/>
      <c r="V894" s="13"/>
      <c r="W894" s="148"/>
      <c r="X894" s="286"/>
    </row>
    <row r="895" spans="3:24" x14ac:dyDescent="0.25">
      <c r="C895" s="390"/>
      <c r="D895" s="59"/>
      <c r="E895" s="58"/>
      <c r="F895" s="59"/>
      <c r="G895" s="59"/>
      <c r="H895" s="60"/>
      <c r="I895" s="59"/>
      <c r="J895" s="59"/>
      <c r="K895" s="59"/>
      <c r="L895" s="54"/>
      <c r="M895" s="250"/>
      <c r="N895" s="61"/>
      <c r="O895" s="61"/>
      <c r="P895" s="61"/>
      <c r="Q895" s="58"/>
      <c r="R895" s="61"/>
      <c r="S895" s="51"/>
      <c r="T895" s="51"/>
      <c r="U895" s="51"/>
      <c r="V895" s="13"/>
      <c r="W895" s="148"/>
      <c r="X895" s="148"/>
    </row>
    <row r="896" spans="3:24" x14ac:dyDescent="0.25">
      <c r="C896" s="390"/>
      <c r="D896" s="59"/>
      <c r="E896" s="58"/>
      <c r="F896" s="59"/>
      <c r="G896" s="59"/>
      <c r="H896" s="60"/>
      <c r="I896" s="59"/>
      <c r="J896" s="59"/>
      <c r="K896" s="59"/>
      <c r="L896" s="54"/>
      <c r="M896" s="250"/>
      <c r="N896" s="61"/>
      <c r="O896" s="61"/>
      <c r="P896" s="61"/>
      <c r="Q896" s="58"/>
      <c r="R896" s="61"/>
      <c r="S896" s="51"/>
      <c r="T896" s="51"/>
      <c r="U896" s="51"/>
      <c r="V896" s="13"/>
      <c r="W896" s="148"/>
      <c r="X896" s="148"/>
    </row>
    <row r="897" spans="3:24" x14ac:dyDescent="0.25">
      <c r="C897" s="390"/>
      <c r="D897" s="59"/>
      <c r="E897" s="58"/>
      <c r="F897" s="59"/>
      <c r="G897" s="59"/>
      <c r="H897" s="60"/>
      <c r="I897" s="59"/>
      <c r="J897" s="59"/>
      <c r="K897" s="59"/>
      <c r="L897" s="54"/>
      <c r="M897" s="250"/>
      <c r="N897" s="61"/>
      <c r="O897" s="61"/>
      <c r="P897" s="61"/>
      <c r="Q897" s="58"/>
      <c r="R897" s="61"/>
      <c r="S897" s="51"/>
      <c r="T897" s="51"/>
      <c r="U897" s="51"/>
      <c r="V897" s="13"/>
      <c r="W897" s="148"/>
      <c r="X897" s="148"/>
    </row>
    <row r="898" spans="3:24" x14ac:dyDescent="0.25">
      <c r="C898" s="236"/>
      <c r="D898" s="17"/>
      <c r="E898" s="16"/>
      <c r="F898" s="17"/>
      <c r="G898" s="17"/>
      <c r="H898" s="18"/>
      <c r="I898" s="17"/>
      <c r="J898" s="17"/>
      <c r="K898" s="17"/>
      <c r="L898" s="16"/>
      <c r="M898" s="244"/>
      <c r="N898" s="72"/>
      <c r="O898" s="72"/>
      <c r="P898" s="72"/>
      <c r="Q898" s="16"/>
      <c r="R898" s="130"/>
      <c r="S898" s="16"/>
      <c r="V898" s="13"/>
      <c r="W898" s="148"/>
      <c r="X898" s="148"/>
    </row>
    <row r="899" spans="3:24" x14ac:dyDescent="0.25">
      <c r="C899" s="397"/>
      <c r="D899" s="68"/>
      <c r="E899" s="67"/>
      <c r="F899" s="68"/>
      <c r="G899" s="68"/>
      <c r="H899" s="69"/>
      <c r="I899" s="68"/>
      <c r="J899" s="68"/>
      <c r="K899" s="68"/>
      <c r="L899" s="54"/>
      <c r="M899" s="246"/>
      <c r="N899" s="70"/>
      <c r="O899" s="70"/>
      <c r="P899" s="70"/>
      <c r="Q899" s="67"/>
      <c r="R899" s="56"/>
      <c r="S899" s="51"/>
      <c r="T899" s="51"/>
      <c r="U899" s="51"/>
      <c r="V899" s="13"/>
      <c r="W899" s="148"/>
      <c r="X899" s="148"/>
    </row>
    <row r="900" spans="3:24" x14ac:dyDescent="0.25">
      <c r="C900" s="397"/>
      <c r="D900" s="68"/>
      <c r="E900" s="67"/>
      <c r="F900" s="68"/>
      <c r="G900" s="68"/>
      <c r="H900" s="69"/>
      <c r="I900" s="68"/>
      <c r="J900" s="68"/>
      <c r="K900" s="68"/>
      <c r="L900" s="54"/>
      <c r="M900" s="246"/>
      <c r="N900" s="70"/>
      <c r="O900" s="70"/>
      <c r="P900" s="70"/>
      <c r="Q900" s="67"/>
      <c r="R900" s="56"/>
      <c r="S900" s="51"/>
      <c r="T900" s="51"/>
      <c r="U900" s="51"/>
      <c r="V900" s="13"/>
      <c r="W900" s="148"/>
      <c r="X900" s="148"/>
    </row>
    <row r="901" spans="3:24" x14ac:dyDescent="0.25">
      <c r="C901" s="239"/>
      <c r="D901" s="155"/>
      <c r="E901" s="156"/>
      <c r="F901" s="155"/>
      <c r="G901" s="155"/>
      <c r="H901" s="157"/>
      <c r="I901" s="155"/>
      <c r="J901" s="155"/>
      <c r="K901" s="155"/>
      <c r="L901" s="156"/>
      <c r="M901" s="267"/>
      <c r="N901" s="180"/>
      <c r="O901" s="180"/>
      <c r="P901" s="180"/>
      <c r="Q901" s="156"/>
      <c r="R901" s="73"/>
      <c r="S901" s="43"/>
      <c r="T901" s="43"/>
      <c r="U901" s="43"/>
      <c r="V901" s="13"/>
      <c r="W901" s="148"/>
      <c r="X901" s="286"/>
    </row>
    <row r="902" spans="3:24" x14ac:dyDescent="0.25">
      <c r="C902" s="239"/>
      <c r="D902" s="155"/>
      <c r="E902" s="156"/>
      <c r="F902" s="155"/>
      <c r="G902" s="155"/>
      <c r="H902" s="157"/>
      <c r="I902" s="155"/>
      <c r="J902" s="155"/>
      <c r="K902" s="155"/>
      <c r="L902" s="156"/>
      <c r="M902" s="267"/>
      <c r="N902" s="180"/>
      <c r="O902" s="180"/>
      <c r="P902" s="180"/>
      <c r="Q902" s="156"/>
      <c r="R902" s="73"/>
      <c r="S902" s="43"/>
      <c r="T902" s="43"/>
      <c r="U902" s="43"/>
      <c r="V902" s="13"/>
      <c r="W902" s="148"/>
      <c r="X902" s="286"/>
    </row>
    <row r="903" spans="3:24" x14ac:dyDescent="0.25">
      <c r="C903" s="373"/>
      <c r="D903" s="44"/>
      <c r="E903" s="43"/>
      <c r="F903" s="44"/>
      <c r="G903" s="44"/>
      <c r="H903" s="45"/>
      <c r="I903" s="44"/>
      <c r="J903" s="44"/>
      <c r="K903" s="44"/>
      <c r="L903" s="43"/>
      <c r="M903" s="257"/>
      <c r="N903" s="46"/>
      <c r="O903" s="46"/>
      <c r="P903" s="46"/>
      <c r="Q903" s="43"/>
      <c r="R903" s="21"/>
      <c r="V903" s="13"/>
      <c r="W903" s="148"/>
      <c r="X903" s="286"/>
    </row>
    <row r="904" spans="3:24" x14ac:dyDescent="0.25">
      <c r="C904" s="369"/>
      <c r="D904" s="3"/>
      <c r="E904" s="2"/>
      <c r="F904" s="3"/>
      <c r="G904" s="3"/>
      <c r="H904" s="4"/>
      <c r="I904" s="3"/>
      <c r="J904" s="3"/>
      <c r="K904" s="3"/>
      <c r="L904" s="2"/>
      <c r="M904" s="259"/>
      <c r="N904" s="5"/>
      <c r="O904" s="5"/>
      <c r="P904" s="5"/>
      <c r="Q904" s="2"/>
      <c r="R904" s="6"/>
      <c r="S904" s="7"/>
      <c r="T904" s="7"/>
      <c r="U904" s="7"/>
      <c r="V904" s="13"/>
      <c r="W904" s="148"/>
      <c r="X904" s="286"/>
    </row>
    <row r="905" spans="3:24" x14ac:dyDescent="0.25">
      <c r="C905" s="239"/>
      <c r="D905" s="155"/>
      <c r="E905" s="156"/>
      <c r="F905" s="155"/>
      <c r="G905" s="155"/>
      <c r="H905" s="157"/>
      <c r="I905" s="155"/>
      <c r="J905" s="155"/>
      <c r="K905" s="155"/>
      <c r="L905" s="156"/>
      <c r="M905" s="267"/>
      <c r="N905" s="180"/>
      <c r="O905" s="180"/>
      <c r="P905" s="180"/>
      <c r="Q905" s="156"/>
      <c r="R905" s="73"/>
      <c r="S905" s="43"/>
      <c r="T905" s="43"/>
      <c r="U905" s="43"/>
      <c r="V905" s="13"/>
      <c r="W905" s="148"/>
      <c r="X905" s="286"/>
    </row>
    <row r="906" spans="3:24" x14ac:dyDescent="0.25">
      <c r="C906" s="239"/>
      <c r="D906" s="155"/>
      <c r="E906" s="156"/>
      <c r="F906" s="155"/>
      <c r="G906" s="155"/>
      <c r="H906" s="157"/>
      <c r="I906" s="155"/>
      <c r="J906" s="155"/>
      <c r="K906" s="155"/>
      <c r="L906" s="156"/>
      <c r="M906" s="267"/>
      <c r="N906" s="180"/>
      <c r="O906" s="180"/>
      <c r="P906" s="180"/>
      <c r="Q906" s="156"/>
      <c r="R906" s="73"/>
      <c r="S906" s="43"/>
      <c r="T906" s="43"/>
      <c r="U906" s="43"/>
      <c r="V906" s="13"/>
      <c r="W906" s="148"/>
      <c r="X906" s="286"/>
    </row>
    <row r="907" spans="3:24" x14ac:dyDescent="0.25">
      <c r="C907" s="239"/>
      <c r="D907" s="155"/>
      <c r="E907" s="156"/>
      <c r="F907" s="155"/>
      <c r="G907" s="155"/>
      <c r="H907" s="157"/>
      <c r="I907" s="155"/>
      <c r="J907" s="155"/>
      <c r="K907" s="155"/>
      <c r="L907" s="156"/>
      <c r="M907" s="267"/>
      <c r="N907" s="180"/>
      <c r="O907" s="180"/>
      <c r="P907" s="180"/>
      <c r="Q907" s="156"/>
      <c r="R907" s="73"/>
      <c r="S907" s="43"/>
      <c r="T907" s="43"/>
      <c r="U907" s="43"/>
      <c r="V907" s="13"/>
      <c r="W907" s="148"/>
      <c r="X907" s="286"/>
    </row>
    <row r="908" spans="3:24" x14ac:dyDescent="0.25">
      <c r="C908" s="239"/>
      <c r="D908" s="155"/>
      <c r="E908" s="156"/>
      <c r="F908" s="155"/>
      <c r="G908" s="155"/>
      <c r="H908" s="157"/>
      <c r="I908" s="155"/>
      <c r="J908" s="155"/>
      <c r="K908" s="155"/>
      <c r="L908" s="156"/>
      <c r="M908" s="267"/>
      <c r="N908" s="180"/>
      <c r="O908" s="180"/>
      <c r="P908" s="180"/>
      <c r="Q908" s="156"/>
      <c r="R908" s="73"/>
      <c r="S908" s="43"/>
      <c r="T908" s="43"/>
      <c r="U908" s="43"/>
      <c r="V908" s="13"/>
      <c r="W908" s="148"/>
      <c r="X908" s="286"/>
    </row>
    <row r="909" spans="3:24" x14ac:dyDescent="0.25">
      <c r="C909" s="239"/>
      <c r="D909" s="155"/>
      <c r="E909" s="156"/>
      <c r="F909" s="155"/>
      <c r="G909" s="155"/>
      <c r="H909" s="157"/>
      <c r="I909" s="155"/>
      <c r="J909" s="155"/>
      <c r="K909" s="155"/>
      <c r="L909" s="156"/>
      <c r="M909" s="267"/>
      <c r="N909" s="180"/>
      <c r="O909" s="180"/>
      <c r="P909" s="180"/>
      <c r="Q909" s="156"/>
      <c r="R909" s="73"/>
      <c r="S909" s="43"/>
      <c r="T909" s="43"/>
      <c r="U909" s="43"/>
      <c r="V909" s="13"/>
      <c r="W909" s="148"/>
      <c r="X909" s="286"/>
    </row>
    <row r="910" spans="3:24" x14ac:dyDescent="0.25">
      <c r="C910" s="395"/>
      <c r="D910" s="51"/>
      <c r="E910" s="51"/>
      <c r="F910" s="51"/>
      <c r="G910" s="51"/>
      <c r="H910" s="51"/>
      <c r="I910" s="51"/>
      <c r="J910" s="51"/>
      <c r="K910" s="51"/>
      <c r="L910" s="51"/>
      <c r="M910" s="172"/>
      <c r="N910" s="55"/>
      <c r="O910" s="105"/>
      <c r="P910" s="51"/>
      <c r="Q910" s="51"/>
      <c r="R910" s="51"/>
      <c r="S910" s="51"/>
      <c r="T910" s="51"/>
      <c r="U910" s="51"/>
      <c r="W910" s="148"/>
    </row>
  </sheetData>
  <autoFilter ref="B5:Y229" xr:uid="{A69EAFB3-1943-4DD7-B414-49742D4153D4}">
    <sortState xmlns:xlrd2="http://schemas.microsoft.com/office/spreadsheetml/2017/richdata2" ref="B6:Y229">
      <sortCondition ref="C5:C229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EAFB3-1943-4DD7-B414-49742D4153D4}">
  <dimension ref="B4:Y218"/>
  <sheetViews>
    <sheetView tabSelected="1" topLeftCell="B1" workbookViewId="0">
      <selection activeCell="D8" sqref="D8"/>
    </sheetView>
  </sheetViews>
  <sheetFormatPr defaultRowHeight="15" x14ac:dyDescent="0.25"/>
  <cols>
    <col min="2" max="2" width="9.140625" style="15"/>
    <col min="3" max="3" width="6.5703125" style="231" customWidth="1"/>
    <col min="4" max="4" width="30.140625" customWidth="1"/>
    <col min="5" max="5" width="10" hidden="1" customWidth="1"/>
    <col min="6" max="6" width="13.5703125" hidden="1" customWidth="1"/>
    <col min="7" max="7" width="10.85546875" customWidth="1"/>
    <col min="8" max="8" width="12" customWidth="1"/>
    <col min="9" max="9" width="10.28515625" customWidth="1"/>
    <col min="10" max="10" width="7" customWidth="1"/>
    <col min="11" max="11" width="5" customWidth="1"/>
    <col min="12" max="12" width="6" customWidth="1"/>
    <col min="13" max="13" width="13.7109375" customWidth="1"/>
    <col min="14" max="14" width="16.5703125" customWidth="1"/>
    <col min="15" max="15" width="15.85546875" customWidth="1"/>
    <col min="16" max="16" width="16.140625" customWidth="1"/>
    <col min="17" max="17" width="13.28515625" hidden="1" customWidth="1"/>
    <col min="18" max="18" width="14.42578125" hidden="1" customWidth="1"/>
    <col min="19" max="21" width="5.140625" hidden="1" customWidth="1"/>
    <col min="22" max="22" width="12.42578125" customWidth="1"/>
    <col min="23" max="23" width="12.140625" customWidth="1"/>
    <col min="24" max="24" width="13.5703125" customWidth="1"/>
    <col min="25" max="25" width="11.7109375" customWidth="1"/>
    <col min="26" max="28" width="7.28515625" customWidth="1"/>
  </cols>
  <sheetData>
    <row r="4" spans="2:25" x14ac:dyDescent="0.25">
      <c r="W4" s="289">
        <f>AVERAGE(W6:W218)</f>
        <v>73.319248826291073</v>
      </c>
      <c r="X4" s="289">
        <f>AVERAGE(X6:X218)</f>
        <v>72.065727699530512</v>
      </c>
      <c r="Y4" s="289">
        <f>AVERAGE(Y6:Y218)</f>
        <v>-1.2535211267605635</v>
      </c>
    </row>
    <row r="5" spans="2:25" ht="38.25" x14ac:dyDescent="0.25">
      <c r="B5" s="243"/>
      <c r="C5" s="14" t="s">
        <v>0</v>
      </c>
      <c r="D5" s="1" t="s">
        <v>1</v>
      </c>
      <c r="E5" s="1" t="s">
        <v>2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8</v>
      </c>
      <c r="L5" s="1" t="s">
        <v>9</v>
      </c>
      <c r="M5" s="1" t="s">
        <v>10</v>
      </c>
      <c r="N5" s="1" t="s">
        <v>11</v>
      </c>
      <c r="O5" s="1" t="s">
        <v>12</v>
      </c>
      <c r="P5" s="1" t="s">
        <v>13</v>
      </c>
      <c r="Q5" s="1" t="s">
        <v>14</v>
      </c>
      <c r="R5" s="1" t="s">
        <v>15</v>
      </c>
      <c r="S5" s="1" t="s">
        <v>16</v>
      </c>
      <c r="T5" s="1" t="s">
        <v>17</v>
      </c>
      <c r="U5" s="1" t="s">
        <v>18</v>
      </c>
      <c r="V5" s="1" t="s">
        <v>143</v>
      </c>
      <c r="W5" s="1" t="s">
        <v>140</v>
      </c>
      <c r="X5" s="1" t="s">
        <v>141</v>
      </c>
      <c r="Y5" s="1" t="s">
        <v>142</v>
      </c>
    </row>
    <row r="6" spans="2:25" x14ac:dyDescent="0.25">
      <c r="C6" s="403">
        <v>2</v>
      </c>
      <c r="D6" s="404" t="s">
        <v>954</v>
      </c>
      <c r="E6" s="403">
        <v>87273</v>
      </c>
      <c r="F6" s="404" t="s">
        <v>955</v>
      </c>
      <c r="G6" s="404" t="s">
        <v>956</v>
      </c>
      <c r="H6" s="405">
        <v>44742</v>
      </c>
      <c r="I6" s="404" t="s">
        <v>19</v>
      </c>
      <c r="J6" s="404" t="s">
        <v>957</v>
      </c>
      <c r="K6" s="404" t="s">
        <v>958</v>
      </c>
      <c r="L6" s="403">
        <v>2</v>
      </c>
      <c r="M6" s="405">
        <v>44656</v>
      </c>
      <c r="N6" s="406">
        <v>4500</v>
      </c>
      <c r="O6" s="406">
        <v>0</v>
      </c>
      <c r="P6" s="406">
        <v>4500</v>
      </c>
      <c r="Q6" s="403">
        <v>66760</v>
      </c>
      <c r="R6" s="21">
        <f>IF(L6=0,O6*22%,0)</f>
        <v>0</v>
      </c>
      <c r="S6" s="294">
        <v>12</v>
      </c>
      <c r="T6">
        <v>7</v>
      </c>
      <c r="U6" s="16">
        <v>2022</v>
      </c>
      <c r="V6" s="13">
        <f>DATE(U6,T6,S6)</f>
        <v>44754</v>
      </c>
      <c r="W6" s="148">
        <f>+V6-M6</f>
        <v>98</v>
      </c>
      <c r="X6" s="286">
        <f>IF(W6&lt;65,60,75)</f>
        <v>75</v>
      </c>
      <c r="Y6" s="148">
        <f>+X6-W6</f>
        <v>-23</v>
      </c>
    </row>
    <row r="7" spans="2:25" x14ac:dyDescent="0.25">
      <c r="C7" s="290">
        <v>13</v>
      </c>
      <c r="D7" s="291" t="s">
        <v>113</v>
      </c>
      <c r="E7" s="290">
        <v>84229</v>
      </c>
      <c r="F7" s="291" t="s">
        <v>305</v>
      </c>
      <c r="G7" s="291" t="s">
        <v>25</v>
      </c>
      <c r="H7" s="292">
        <v>44574</v>
      </c>
      <c r="I7" s="291" t="s">
        <v>19</v>
      </c>
      <c r="J7" s="291" t="s">
        <v>306</v>
      </c>
      <c r="K7" s="291" t="s">
        <v>307</v>
      </c>
      <c r="L7" s="290">
        <v>0</v>
      </c>
      <c r="M7" s="292">
        <v>44573</v>
      </c>
      <c r="N7" s="293">
        <v>140000</v>
      </c>
      <c r="O7" s="293">
        <v>0</v>
      </c>
      <c r="P7" s="293">
        <v>140000</v>
      </c>
      <c r="Q7" s="290">
        <v>9473</v>
      </c>
      <c r="R7" s="21">
        <f>IF(L7=0,O7*22%,"")</f>
        <v>0</v>
      </c>
      <c r="S7" s="294">
        <v>8</v>
      </c>
      <c r="T7">
        <v>7</v>
      </c>
      <c r="U7">
        <v>2022</v>
      </c>
      <c r="V7" s="13">
        <f>DATE(U7,T7,S7)</f>
        <v>44750</v>
      </c>
      <c r="W7" s="148">
        <f>+V7-M7</f>
        <v>177</v>
      </c>
      <c r="X7" s="286">
        <f>+W7</f>
        <v>177</v>
      </c>
      <c r="Y7" s="148">
        <f>+X7-W7</f>
        <v>0</v>
      </c>
    </row>
    <row r="8" spans="2:25" x14ac:dyDescent="0.25">
      <c r="C8" s="290">
        <v>13</v>
      </c>
      <c r="D8" s="291" t="s">
        <v>113</v>
      </c>
      <c r="E8" s="290">
        <v>84229</v>
      </c>
      <c r="F8" s="291" t="s">
        <v>305</v>
      </c>
      <c r="G8" s="291" t="s">
        <v>25</v>
      </c>
      <c r="H8" s="292">
        <v>44574</v>
      </c>
      <c r="I8" s="291" t="s">
        <v>19</v>
      </c>
      <c r="J8" s="291" t="s">
        <v>306</v>
      </c>
      <c r="K8" s="291" t="s">
        <v>307</v>
      </c>
      <c r="L8" s="290">
        <v>0</v>
      </c>
      <c r="M8" s="292">
        <v>44573</v>
      </c>
      <c r="N8" s="293">
        <v>50000</v>
      </c>
      <c r="O8" s="293">
        <v>0</v>
      </c>
      <c r="P8" s="293">
        <v>50000</v>
      </c>
      <c r="Q8" s="290">
        <v>9473</v>
      </c>
      <c r="R8" s="21">
        <f>IF(L8=0,O8*22%,"")</f>
        <v>0</v>
      </c>
      <c r="S8" s="294">
        <v>18</v>
      </c>
      <c r="T8">
        <v>7</v>
      </c>
      <c r="U8">
        <v>2022</v>
      </c>
      <c r="V8" s="13">
        <f>DATE(U8,T8,S8)</f>
        <v>44760</v>
      </c>
      <c r="W8" s="148">
        <f>+V8-M8</f>
        <v>187</v>
      </c>
      <c r="X8" s="286">
        <f>+W8</f>
        <v>187</v>
      </c>
      <c r="Y8" s="148">
        <f>+X8-W8</f>
        <v>0</v>
      </c>
    </row>
    <row r="9" spans="2:25" x14ac:dyDescent="0.25">
      <c r="C9" s="290">
        <v>13</v>
      </c>
      <c r="D9" s="291" t="s">
        <v>113</v>
      </c>
      <c r="E9" s="290">
        <v>84229</v>
      </c>
      <c r="F9" s="291" t="s">
        <v>305</v>
      </c>
      <c r="G9" s="291" t="s">
        <v>25</v>
      </c>
      <c r="H9" s="292">
        <v>44574</v>
      </c>
      <c r="I9" s="291" t="s">
        <v>19</v>
      </c>
      <c r="J9" s="291" t="s">
        <v>306</v>
      </c>
      <c r="K9" s="291" t="s">
        <v>307</v>
      </c>
      <c r="L9" s="290">
        <v>0</v>
      </c>
      <c r="M9" s="292">
        <v>44573</v>
      </c>
      <c r="N9" s="293">
        <v>10000</v>
      </c>
      <c r="O9" s="293">
        <v>0</v>
      </c>
      <c r="P9" s="293">
        <v>10000</v>
      </c>
      <c r="Q9" s="290">
        <v>9473</v>
      </c>
      <c r="R9" s="21">
        <f>IF(L9=0,O9*22%,"")</f>
        <v>0</v>
      </c>
      <c r="S9" s="294">
        <v>21</v>
      </c>
      <c r="T9">
        <v>7</v>
      </c>
      <c r="U9">
        <v>2022</v>
      </c>
      <c r="V9" s="13">
        <f>DATE(U9,T9,S9)</f>
        <v>44763</v>
      </c>
      <c r="W9" s="148">
        <f>+V9-M9</f>
        <v>190</v>
      </c>
      <c r="X9" s="286">
        <f>+W9</f>
        <v>190</v>
      </c>
      <c r="Y9" s="148">
        <f>+X9-W9</f>
        <v>0</v>
      </c>
    </row>
    <row r="10" spans="2:25" x14ac:dyDescent="0.25">
      <c r="C10" s="407">
        <v>35</v>
      </c>
      <c r="D10" s="408" t="s">
        <v>244</v>
      </c>
      <c r="E10" s="407">
        <v>85834</v>
      </c>
      <c r="F10" s="408" t="s">
        <v>1022</v>
      </c>
      <c r="G10" s="408" t="s">
        <v>246</v>
      </c>
      <c r="H10" s="409">
        <v>44661</v>
      </c>
      <c r="I10" s="408" t="s">
        <v>30</v>
      </c>
      <c r="J10" s="408" t="s">
        <v>1023</v>
      </c>
      <c r="K10" s="408" t="s">
        <v>1024</v>
      </c>
      <c r="L10" s="407">
        <v>1</v>
      </c>
      <c r="M10" s="409">
        <v>44657</v>
      </c>
      <c r="N10" s="410">
        <v>37.799999999999997</v>
      </c>
      <c r="O10" s="410">
        <v>8.32</v>
      </c>
      <c r="P10" s="410">
        <v>46.12</v>
      </c>
      <c r="Q10" s="407">
        <v>66768</v>
      </c>
      <c r="R10" s="73">
        <f>IF(L10=1,O10*13%,"")</f>
        <v>1.0816000000000001</v>
      </c>
      <c r="S10" s="323">
        <v>12</v>
      </c>
      <c r="T10" s="10">
        <v>7</v>
      </c>
      <c r="U10" s="10">
        <v>2022</v>
      </c>
      <c r="V10" s="13">
        <f>DATE(U10,T10,S10)</f>
        <v>44754</v>
      </c>
      <c r="W10" s="148">
        <f>+V10-M10</f>
        <v>97</v>
      </c>
      <c r="X10" s="286">
        <f>IF(W10&lt;65,60,75)</f>
        <v>75</v>
      </c>
      <c r="Y10" s="148">
        <f>+X10-W10</f>
        <v>-22</v>
      </c>
    </row>
    <row r="11" spans="2:25" x14ac:dyDescent="0.25">
      <c r="C11" s="330">
        <v>41</v>
      </c>
      <c r="D11" s="331" t="s">
        <v>101</v>
      </c>
      <c r="E11" s="330">
        <v>86001</v>
      </c>
      <c r="F11" s="331" t="s">
        <v>1108</v>
      </c>
      <c r="G11" s="331" t="s">
        <v>58</v>
      </c>
      <c r="H11" s="332">
        <v>44671</v>
      </c>
      <c r="I11" s="331" t="s">
        <v>30</v>
      </c>
      <c r="J11" s="331" t="s">
        <v>1109</v>
      </c>
      <c r="K11" s="331" t="s">
        <v>1110</v>
      </c>
      <c r="L11" s="330">
        <v>1</v>
      </c>
      <c r="M11" s="332">
        <v>44666</v>
      </c>
      <c r="N11" s="333">
        <v>31.1</v>
      </c>
      <c r="O11" s="333">
        <v>3.11</v>
      </c>
      <c r="P11" s="333">
        <v>34.21</v>
      </c>
      <c r="Q11" s="330">
        <v>65804</v>
      </c>
      <c r="R11" s="73">
        <f>IF(L11=1,O11*13%,"")</f>
        <v>0.40429999999999999</v>
      </c>
      <c r="S11" s="323">
        <v>2</v>
      </c>
      <c r="T11" s="10">
        <v>8</v>
      </c>
      <c r="U11" s="10">
        <v>2022</v>
      </c>
      <c r="V11" s="13">
        <f>DATE(U11,T11,S11)</f>
        <v>44775</v>
      </c>
      <c r="W11" s="148">
        <f>+V11-M11</f>
        <v>109</v>
      </c>
      <c r="X11" s="286">
        <f>+W11</f>
        <v>109</v>
      </c>
      <c r="Y11" s="148">
        <f>+X11-W11</f>
        <v>0</v>
      </c>
    </row>
    <row r="12" spans="2:25" x14ac:dyDescent="0.25">
      <c r="C12" s="330">
        <v>46</v>
      </c>
      <c r="D12" s="331" t="s">
        <v>112</v>
      </c>
      <c r="E12" s="330">
        <v>86216</v>
      </c>
      <c r="F12" s="331" t="s">
        <v>939</v>
      </c>
      <c r="G12" s="331" t="s">
        <v>940</v>
      </c>
      <c r="H12" s="332">
        <v>44681</v>
      </c>
      <c r="I12" s="331" t="s">
        <v>30</v>
      </c>
      <c r="J12" s="331" t="s">
        <v>941</v>
      </c>
      <c r="K12" s="331" t="s">
        <v>942</v>
      </c>
      <c r="L12" s="330">
        <v>1</v>
      </c>
      <c r="M12" s="332">
        <v>44673</v>
      </c>
      <c r="N12" s="333">
        <v>115</v>
      </c>
      <c r="O12" s="333">
        <v>25.3</v>
      </c>
      <c r="P12" s="333">
        <v>140.30000000000001</v>
      </c>
      <c r="Q12" s="330">
        <v>5918</v>
      </c>
      <c r="R12" s="73">
        <f>IF(L12=1,O12*13%,"")</f>
        <v>3.2890000000000001</v>
      </c>
      <c r="S12" s="323">
        <v>12</v>
      </c>
      <c r="T12" s="10">
        <v>7</v>
      </c>
      <c r="U12" s="10">
        <v>2022</v>
      </c>
      <c r="V12" s="13">
        <f>DATE(U12,T12,S12)</f>
        <v>44754</v>
      </c>
      <c r="W12" s="148">
        <f>+V12-M12</f>
        <v>81</v>
      </c>
      <c r="X12" s="286">
        <f>IF(W12&lt;65,60,75)</f>
        <v>75</v>
      </c>
      <c r="Y12" s="148">
        <f>+X12-W12</f>
        <v>-6</v>
      </c>
    </row>
    <row r="13" spans="2:25" x14ac:dyDescent="0.25">
      <c r="C13" s="330">
        <v>47</v>
      </c>
      <c r="D13" s="331" t="s">
        <v>136</v>
      </c>
      <c r="E13" s="330">
        <v>86226</v>
      </c>
      <c r="F13" s="331" t="s">
        <v>1563</v>
      </c>
      <c r="G13" s="331" t="s">
        <v>137</v>
      </c>
      <c r="H13" s="332">
        <v>44681</v>
      </c>
      <c r="I13" s="331" t="s">
        <v>59</v>
      </c>
      <c r="J13" s="331" t="s">
        <v>1564</v>
      </c>
      <c r="K13" s="331" t="s">
        <v>214</v>
      </c>
      <c r="L13" s="330">
        <v>1</v>
      </c>
      <c r="M13" s="332">
        <v>44672</v>
      </c>
      <c r="N13" s="73">
        <v>-96.71</v>
      </c>
      <c r="O13" s="73">
        <v>-13.75</v>
      </c>
      <c r="P13" s="73">
        <v>-110.46</v>
      </c>
      <c r="Q13" s="330">
        <v>66801</v>
      </c>
      <c r="R13" s="73">
        <f>IF(L13=1,O13*13%,"")</f>
        <v>-1.7875000000000001</v>
      </c>
      <c r="S13" s="294">
        <v>19</v>
      </c>
      <c r="T13" s="10">
        <v>9</v>
      </c>
      <c r="U13" s="10">
        <v>2022</v>
      </c>
      <c r="V13" s="13">
        <f>DATE(U13,T13,S13)</f>
        <v>44823</v>
      </c>
      <c r="W13" s="148">
        <f>+V13-M13</f>
        <v>151</v>
      </c>
      <c r="X13" s="286">
        <f>IF(W13&lt;65,60,75)</f>
        <v>75</v>
      </c>
      <c r="Y13" s="148">
        <f>+X13-W13</f>
        <v>-76</v>
      </c>
    </row>
    <row r="14" spans="2:25" x14ac:dyDescent="0.25">
      <c r="C14" s="341">
        <v>48</v>
      </c>
      <c r="D14" s="342" t="s">
        <v>45</v>
      </c>
      <c r="E14" s="341">
        <v>86490</v>
      </c>
      <c r="F14" s="342" t="s">
        <v>1085</v>
      </c>
      <c r="G14" s="342" t="s">
        <v>125</v>
      </c>
      <c r="H14" s="343">
        <v>44701</v>
      </c>
      <c r="I14" s="342" t="s">
        <v>30</v>
      </c>
      <c r="J14" s="342" t="s">
        <v>1086</v>
      </c>
      <c r="K14" s="342" t="s">
        <v>195</v>
      </c>
      <c r="L14" s="341">
        <v>1</v>
      </c>
      <c r="M14" s="343">
        <v>44698</v>
      </c>
      <c r="N14" s="344">
        <v>19.39</v>
      </c>
      <c r="O14" s="344">
        <v>4.2699999999999996</v>
      </c>
      <c r="P14" s="344">
        <v>23.66</v>
      </c>
      <c r="Q14" s="341">
        <v>65856</v>
      </c>
      <c r="R14" s="73">
        <f>IF(L14=1,O14*13%,"")</f>
        <v>0.55509999999999993</v>
      </c>
      <c r="S14" s="323">
        <v>20</v>
      </c>
      <c r="T14" s="10">
        <v>7</v>
      </c>
      <c r="U14" s="10">
        <v>2022</v>
      </c>
      <c r="V14" s="13">
        <f>DATE(U14,T14,S14)</f>
        <v>44762</v>
      </c>
      <c r="W14" s="148">
        <f>+V14-M14</f>
        <v>64</v>
      </c>
      <c r="X14" s="286">
        <f>IF(W14&lt;65,60,75)</f>
        <v>60</v>
      </c>
      <c r="Y14" s="148">
        <f>+X14-W14</f>
        <v>-4</v>
      </c>
    </row>
    <row r="15" spans="2:25" x14ac:dyDescent="0.25">
      <c r="C15" s="341">
        <v>49</v>
      </c>
      <c r="D15" s="342" t="s">
        <v>45</v>
      </c>
      <c r="E15" s="341">
        <v>86491</v>
      </c>
      <c r="F15" s="342" t="s">
        <v>1087</v>
      </c>
      <c r="G15" s="342" t="s">
        <v>125</v>
      </c>
      <c r="H15" s="343">
        <v>44701</v>
      </c>
      <c r="I15" s="342" t="s">
        <v>30</v>
      </c>
      <c r="J15" s="342" t="s">
        <v>1088</v>
      </c>
      <c r="K15" s="342" t="s">
        <v>1089</v>
      </c>
      <c r="L15" s="341">
        <v>1</v>
      </c>
      <c r="M15" s="343">
        <v>44698</v>
      </c>
      <c r="N15" s="344">
        <v>49.9</v>
      </c>
      <c r="O15" s="344">
        <v>10.98</v>
      </c>
      <c r="P15" s="344">
        <v>60.88</v>
      </c>
      <c r="Q15" s="341">
        <v>65856</v>
      </c>
      <c r="R15" s="73">
        <f>IF(L15=1,O15*13%,"")</f>
        <v>1.4274</v>
      </c>
      <c r="S15" s="323">
        <v>20</v>
      </c>
      <c r="T15" s="10">
        <v>7</v>
      </c>
      <c r="U15" s="10">
        <v>2022</v>
      </c>
      <c r="V15" s="13">
        <f>DATE(U15,T15,S15)</f>
        <v>44762</v>
      </c>
      <c r="W15" s="148">
        <f>+V15-M15</f>
        <v>64</v>
      </c>
      <c r="X15" s="286">
        <f>IF(W15&lt;65,60,75)</f>
        <v>60</v>
      </c>
      <c r="Y15" s="148">
        <f>+X15-W15</f>
        <v>-4</v>
      </c>
    </row>
    <row r="16" spans="2:25" x14ac:dyDescent="0.25">
      <c r="C16" s="341">
        <v>50</v>
      </c>
      <c r="D16" s="342" t="s">
        <v>45</v>
      </c>
      <c r="E16" s="341">
        <v>86492</v>
      </c>
      <c r="F16" s="342" t="s">
        <v>1090</v>
      </c>
      <c r="G16" s="342" t="s">
        <v>125</v>
      </c>
      <c r="H16" s="343">
        <v>44701</v>
      </c>
      <c r="I16" s="342" t="s">
        <v>30</v>
      </c>
      <c r="J16" s="342" t="s">
        <v>1091</v>
      </c>
      <c r="K16" s="342" t="s">
        <v>1092</v>
      </c>
      <c r="L16" s="341">
        <v>1</v>
      </c>
      <c r="M16" s="343">
        <v>44698</v>
      </c>
      <c r="N16" s="344">
        <v>8.8000000000000007</v>
      </c>
      <c r="O16" s="344">
        <v>1.94</v>
      </c>
      <c r="P16" s="344">
        <v>10.74</v>
      </c>
      <c r="Q16" s="341">
        <v>65856</v>
      </c>
      <c r="R16" s="73">
        <f>IF(L16=1,O16*13%,"")</f>
        <v>0.25219999999999998</v>
      </c>
      <c r="S16" s="323">
        <v>20</v>
      </c>
      <c r="T16" s="10">
        <v>7</v>
      </c>
      <c r="U16" s="10">
        <v>2022</v>
      </c>
      <c r="V16" s="13">
        <f>DATE(U16,T16,S16)</f>
        <v>44762</v>
      </c>
      <c r="W16" s="148">
        <f>+V16-M16</f>
        <v>64</v>
      </c>
      <c r="X16" s="286">
        <f>IF(W16&lt;65,60,75)</f>
        <v>60</v>
      </c>
      <c r="Y16" s="148">
        <f>+X16-W16</f>
        <v>-4</v>
      </c>
    </row>
    <row r="17" spans="3:25" x14ac:dyDescent="0.25">
      <c r="C17" s="341">
        <v>51</v>
      </c>
      <c r="D17" s="342" t="s">
        <v>45</v>
      </c>
      <c r="E17" s="341">
        <v>86493</v>
      </c>
      <c r="F17" s="342" t="s">
        <v>1093</v>
      </c>
      <c r="G17" s="342" t="s">
        <v>125</v>
      </c>
      <c r="H17" s="343">
        <v>44701</v>
      </c>
      <c r="I17" s="342" t="s">
        <v>30</v>
      </c>
      <c r="J17" s="342" t="s">
        <v>1094</v>
      </c>
      <c r="K17" s="342" t="s">
        <v>205</v>
      </c>
      <c r="L17" s="341">
        <v>1</v>
      </c>
      <c r="M17" s="343">
        <v>44698</v>
      </c>
      <c r="N17" s="344">
        <v>20.82</v>
      </c>
      <c r="O17" s="344">
        <v>4.58</v>
      </c>
      <c r="P17" s="344">
        <v>25.4</v>
      </c>
      <c r="Q17" s="341">
        <v>65856</v>
      </c>
      <c r="R17" s="73">
        <f>IF(L17=1,O17*13%,"")</f>
        <v>0.59540000000000004</v>
      </c>
      <c r="S17" s="323">
        <v>20</v>
      </c>
      <c r="T17" s="10">
        <v>7</v>
      </c>
      <c r="U17" s="10">
        <v>2022</v>
      </c>
      <c r="V17" s="13">
        <f>DATE(U17,T17,S17)</f>
        <v>44762</v>
      </c>
      <c r="W17" s="148">
        <f>+V17-M17</f>
        <v>64</v>
      </c>
      <c r="X17" s="286">
        <f>IF(W17&lt;65,60,75)</f>
        <v>60</v>
      </c>
      <c r="Y17" s="148">
        <f>+X17-W17</f>
        <v>-4</v>
      </c>
    </row>
    <row r="18" spans="3:25" x14ac:dyDescent="0.25">
      <c r="C18" s="425">
        <v>52</v>
      </c>
      <c r="D18" s="426" t="s">
        <v>45</v>
      </c>
      <c r="E18" s="425">
        <v>86975</v>
      </c>
      <c r="F18" s="426" t="s">
        <v>1318</v>
      </c>
      <c r="G18" s="426" t="s">
        <v>125</v>
      </c>
      <c r="H18" s="427">
        <v>44732</v>
      </c>
      <c r="I18" s="426" t="s">
        <v>19</v>
      </c>
      <c r="J18" s="426" t="s">
        <v>1319</v>
      </c>
      <c r="K18" s="426" t="s">
        <v>201</v>
      </c>
      <c r="L18" s="425">
        <v>1</v>
      </c>
      <c r="M18" s="427">
        <v>44727</v>
      </c>
      <c r="N18" s="428">
        <v>49.46</v>
      </c>
      <c r="O18" s="428">
        <v>10.88</v>
      </c>
      <c r="P18" s="428">
        <v>60.34</v>
      </c>
      <c r="Q18" s="425">
        <v>65856</v>
      </c>
      <c r="R18" s="429">
        <f>IF(L18=1,O18*13%,"")</f>
        <v>1.4144000000000001</v>
      </c>
      <c r="S18" s="430">
        <v>17</v>
      </c>
      <c r="T18" s="431">
        <v>8</v>
      </c>
      <c r="U18" s="431">
        <v>2022</v>
      </c>
      <c r="V18" s="13">
        <f>DATE(U18,T18,S18)</f>
        <v>44790</v>
      </c>
      <c r="W18" s="148">
        <f>+V18-M18</f>
        <v>63</v>
      </c>
      <c r="X18" s="286">
        <f>IF(W18&lt;65,60,75)</f>
        <v>60</v>
      </c>
      <c r="Y18" s="148">
        <f>+X18-W18</f>
        <v>-3</v>
      </c>
    </row>
    <row r="19" spans="3:25" x14ac:dyDescent="0.25">
      <c r="C19" s="425">
        <v>53</v>
      </c>
      <c r="D19" s="426" t="s">
        <v>45</v>
      </c>
      <c r="E19" s="425">
        <v>86976</v>
      </c>
      <c r="F19" s="426" t="s">
        <v>1320</v>
      </c>
      <c r="G19" s="426" t="s">
        <v>125</v>
      </c>
      <c r="H19" s="427">
        <v>44732</v>
      </c>
      <c r="I19" s="426" t="s">
        <v>30</v>
      </c>
      <c r="J19" s="426" t="s">
        <v>1321</v>
      </c>
      <c r="K19" s="426" t="s">
        <v>239</v>
      </c>
      <c r="L19" s="425">
        <v>1</v>
      </c>
      <c r="M19" s="427">
        <v>44727</v>
      </c>
      <c r="N19" s="428">
        <v>19.59</v>
      </c>
      <c r="O19" s="428">
        <v>4.3099999999999996</v>
      </c>
      <c r="P19" s="428">
        <v>23.9</v>
      </c>
      <c r="Q19" s="425">
        <v>65856</v>
      </c>
      <c r="R19" s="429">
        <f>IF(L19=1,O19*13%,"")</f>
        <v>0.56030000000000002</v>
      </c>
      <c r="S19" s="430">
        <v>17</v>
      </c>
      <c r="T19" s="431">
        <v>8</v>
      </c>
      <c r="U19" s="431">
        <v>2022</v>
      </c>
      <c r="V19" s="13">
        <f>DATE(U19,T19,S19)</f>
        <v>44790</v>
      </c>
      <c r="W19" s="148">
        <f>+V19-M19</f>
        <v>63</v>
      </c>
      <c r="X19" s="286">
        <f>IF(W19&lt;65,60,75)</f>
        <v>60</v>
      </c>
      <c r="Y19" s="148">
        <f>+X19-W19</f>
        <v>-3</v>
      </c>
    </row>
    <row r="20" spans="3:25" x14ac:dyDescent="0.25">
      <c r="C20" s="425">
        <v>54</v>
      </c>
      <c r="D20" s="426" t="s">
        <v>45</v>
      </c>
      <c r="E20" s="425">
        <v>86978</v>
      </c>
      <c r="F20" s="426" t="s">
        <v>1322</v>
      </c>
      <c r="G20" s="426" t="s">
        <v>125</v>
      </c>
      <c r="H20" s="427">
        <v>44732</v>
      </c>
      <c r="I20" s="426" t="s">
        <v>30</v>
      </c>
      <c r="J20" s="426" t="s">
        <v>1323</v>
      </c>
      <c r="K20" s="426" t="s">
        <v>1324</v>
      </c>
      <c r="L20" s="425">
        <v>1</v>
      </c>
      <c r="M20" s="427">
        <v>44727</v>
      </c>
      <c r="N20" s="428">
        <v>21.23</v>
      </c>
      <c r="O20" s="428">
        <v>4.67</v>
      </c>
      <c r="P20" s="428">
        <v>25.9</v>
      </c>
      <c r="Q20" s="425">
        <v>65856</v>
      </c>
      <c r="R20" s="429">
        <f>IF(L20=1,O20*13%,"")</f>
        <v>0.60709999999999997</v>
      </c>
      <c r="S20" s="430">
        <v>17</v>
      </c>
      <c r="T20" s="431">
        <v>8</v>
      </c>
      <c r="U20" s="431">
        <v>2022</v>
      </c>
      <c r="V20" s="13">
        <f>DATE(U20,T20,S20)</f>
        <v>44790</v>
      </c>
      <c r="W20" s="148">
        <f>+V20-M20</f>
        <v>63</v>
      </c>
      <c r="X20" s="286">
        <f>IF(W20&lt;65,60,75)</f>
        <v>60</v>
      </c>
      <c r="Y20" s="148">
        <f>+X20-W20</f>
        <v>-3</v>
      </c>
    </row>
    <row r="21" spans="3:25" x14ac:dyDescent="0.25">
      <c r="C21" s="425">
        <v>55</v>
      </c>
      <c r="D21" s="426" t="s">
        <v>45</v>
      </c>
      <c r="E21" s="425">
        <v>86979</v>
      </c>
      <c r="F21" s="426" t="s">
        <v>1325</v>
      </c>
      <c r="G21" s="426" t="s">
        <v>125</v>
      </c>
      <c r="H21" s="427">
        <v>44732</v>
      </c>
      <c r="I21" s="426" t="s">
        <v>30</v>
      </c>
      <c r="J21" s="426" t="s">
        <v>1326</v>
      </c>
      <c r="K21" s="426" t="s">
        <v>1327</v>
      </c>
      <c r="L21" s="425">
        <v>1</v>
      </c>
      <c r="M21" s="427">
        <v>44727</v>
      </c>
      <c r="N21" s="428">
        <v>8.14</v>
      </c>
      <c r="O21" s="428">
        <v>1.79</v>
      </c>
      <c r="P21" s="428">
        <v>9.93</v>
      </c>
      <c r="Q21" s="425">
        <v>65856</v>
      </c>
      <c r="R21" s="429">
        <f>IF(L21=1,O21*13%,"")</f>
        <v>0.23270000000000002</v>
      </c>
      <c r="S21" s="430">
        <v>17</v>
      </c>
      <c r="T21" s="431">
        <v>8</v>
      </c>
      <c r="U21" s="431">
        <v>2022</v>
      </c>
      <c r="V21" s="13">
        <f>DATE(U21,T21,S21)</f>
        <v>44790</v>
      </c>
      <c r="W21" s="148">
        <f>+V21-M21</f>
        <v>63</v>
      </c>
      <c r="X21" s="286">
        <f>IF(W21&lt;65,60,75)</f>
        <v>60</v>
      </c>
      <c r="Y21" s="148">
        <f>+X21-W21</f>
        <v>-3</v>
      </c>
    </row>
    <row r="22" spans="3:25" x14ac:dyDescent="0.25">
      <c r="C22" s="398">
        <v>56</v>
      </c>
      <c r="D22" s="399" t="s">
        <v>120</v>
      </c>
      <c r="E22" s="398">
        <v>86984</v>
      </c>
      <c r="F22" s="399" t="s">
        <v>1140</v>
      </c>
      <c r="G22" s="399" t="s">
        <v>1141</v>
      </c>
      <c r="H22" s="400">
        <v>44732</v>
      </c>
      <c r="I22" s="399" t="s">
        <v>30</v>
      </c>
      <c r="J22" s="399" t="s">
        <v>1142</v>
      </c>
      <c r="K22" s="399" t="s">
        <v>290</v>
      </c>
      <c r="L22" s="398">
        <v>1</v>
      </c>
      <c r="M22" s="400">
        <v>44729</v>
      </c>
      <c r="N22" s="401">
        <v>250</v>
      </c>
      <c r="O22" s="401">
        <v>55</v>
      </c>
      <c r="P22" s="401">
        <v>305</v>
      </c>
      <c r="Q22" s="398">
        <v>66365</v>
      </c>
      <c r="R22" s="73">
        <f>IF(L22=1,O22*13%,"")</f>
        <v>7.15</v>
      </c>
      <c r="S22" s="323">
        <v>10</v>
      </c>
      <c r="T22" s="10">
        <v>8</v>
      </c>
      <c r="U22" s="10">
        <v>2022</v>
      </c>
      <c r="V22" s="13">
        <f>DATE(U22,T22,S22)</f>
        <v>44783</v>
      </c>
      <c r="W22" s="148">
        <f>+V22-M22</f>
        <v>54</v>
      </c>
      <c r="X22" s="286">
        <f>IF(W22&lt;65,60,75)</f>
        <v>60</v>
      </c>
      <c r="Y22" s="148">
        <f>+X22-W22</f>
        <v>6</v>
      </c>
    </row>
    <row r="23" spans="3:25" x14ac:dyDescent="0.25">
      <c r="C23" s="403">
        <v>57</v>
      </c>
      <c r="D23" s="404" t="s">
        <v>101</v>
      </c>
      <c r="E23" s="403">
        <v>87402</v>
      </c>
      <c r="F23" s="404" t="s">
        <v>1298</v>
      </c>
      <c r="G23" s="404" t="s">
        <v>58</v>
      </c>
      <c r="H23" s="405">
        <v>44752</v>
      </c>
      <c r="I23" s="404" t="s">
        <v>30</v>
      </c>
      <c r="J23" s="404" t="s">
        <v>1299</v>
      </c>
      <c r="K23" s="404" t="s">
        <v>1300</v>
      </c>
      <c r="L23" s="403">
        <v>1</v>
      </c>
      <c r="M23" s="405">
        <v>44734</v>
      </c>
      <c r="N23" s="406">
        <v>21.46</v>
      </c>
      <c r="O23" s="406">
        <v>2.15</v>
      </c>
      <c r="P23" s="406">
        <v>23.61</v>
      </c>
      <c r="Q23" s="403">
        <v>65804</v>
      </c>
      <c r="R23" s="73">
        <f>IF(L23=1,O23*13%,"")</f>
        <v>0.27949999999999997</v>
      </c>
      <c r="S23" s="294">
        <v>12</v>
      </c>
      <c r="T23">
        <v>8</v>
      </c>
      <c r="U23">
        <v>2022</v>
      </c>
      <c r="V23" s="13">
        <f>DATE(U23,T23,S23)</f>
        <v>44785</v>
      </c>
      <c r="W23" s="148">
        <f>+V23-M23</f>
        <v>51</v>
      </c>
      <c r="X23" s="286">
        <f>IF(W23&lt;65,60,75)</f>
        <v>60</v>
      </c>
      <c r="Y23" s="148">
        <f>+X23-W23</f>
        <v>9</v>
      </c>
    </row>
    <row r="24" spans="3:25" x14ac:dyDescent="0.25">
      <c r="C24" s="403">
        <v>58</v>
      </c>
      <c r="D24" s="404" t="s">
        <v>101</v>
      </c>
      <c r="E24" s="403">
        <v>87410</v>
      </c>
      <c r="F24" s="404" t="s">
        <v>1301</v>
      </c>
      <c r="G24" s="404" t="s">
        <v>58</v>
      </c>
      <c r="H24" s="405">
        <v>44752</v>
      </c>
      <c r="I24" s="404" t="s">
        <v>30</v>
      </c>
      <c r="J24" s="404" t="s">
        <v>1302</v>
      </c>
      <c r="K24" s="404" t="s">
        <v>230</v>
      </c>
      <c r="L24" s="403">
        <v>1</v>
      </c>
      <c r="M24" s="405">
        <v>44734</v>
      </c>
      <c r="N24" s="73">
        <v>-6.62</v>
      </c>
      <c r="O24" s="73">
        <v>-0.66</v>
      </c>
      <c r="P24" s="73">
        <v>-7.28</v>
      </c>
      <c r="Q24" s="403">
        <v>65804</v>
      </c>
      <c r="R24" s="73">
        <f>IF(L24=1,O24*13%,"")</f>
        <v>-8.5800000000000001E-2</v>
      </c>
      <c r="S24" s="294">
        <v>12</v>
      </c>
      <c r="T24">
        <v>8</v>
      </c>
      <c r="U24">
        <v>2022</v>
      </c>
      <c r="V24" s="13">
        <f>DATE(U24,T24,S24)</f>
        <v>44785</v>
      </c>
      <c r="W24" s="148">
        <f>+V24-M24</f>
        <v>51</v>
      </c>
      <c r="X24" s="286">
        <f>IF(W24&lt;65,60,75)</f>
        <v>60</v>
      </c>
      <c r="Y24" s="148">
        <f>+X24-W24</f>
        <v>9</v>
      </c>
    </row>
    <row r="25" spans="3:25" x14ac:dyDescent="0.25">
      <c r="C25" s="411">
        <v>59</v>
      </c>
      <c r="D25" s="412" t="s">
        <v>127</v>
      </c>
      <c r="E25" s="411">
        <v>87573</v>
      </c>
      <c r="F25" s="412" t="s">
        <v>1486</v>
      </c>
      <c r="G25" s="412" t="s">
        <v>1473</v>
      </c>
      <c r="H25" s="413">
        <v>44752</v>
      </c>
      <c r="I25" s="412" t="s">
        <v>19</v>
      </c>
      <c r="J25" s="412" t="s">
        <v>1487</v>
      </c>
      <c r="K25" s="412" t="s">
        <v>1488</v>
      </c>
      <c r="L25" s="411">
        <v>1</v>
      </c>
      <c r="M25" s="413">
        <v>44742</v>
      </c>
      <c r="N25" s="414">
        <v>23.8</v>
      </c>
      <c r="O25" s="414">
        <v>5.24</v>
      </c>
      <c r="P25" s="414">
        <v>29.04</v>
      </c>
      <c r="Q25" s="411">
        <v>66671</v>
      </c>
      <c r="R25" s="73">
        <f>IF(L25=1,O25*13%,"")</f>
        <v>0.68120000000000003</v>
      </c>
      <c r="S25" s="294">
        <v>12</v>
      </c>
      <c r="T25">
        <v>9</v>
      </c>
      <c r="U25">
        <v>2022</v>
      </c>
      <c r="V25" s="13">
        <f>DATE(U25,T25,S25)</f>
        <v>44816</v>
      </c>
      <c r="W25" s="148">
        <f>+V25-M25</f>
        <v>74</v>
      </c>
      <c r="X25" s="286">
        <f>IF(W25&lt;65,60,75)</f>
        <v>75</v>
      </c>
      <c r="Y25" s="148">
        <f>+X25-W25</f>
        <v>1</v>
      </c>
    </row>
    <row r="26" spans="3:25" x14ac:dyDescent="0.25">
      <c r="C26" s="411">
        <v>60</v>
      </c>
      <c r="D26" s="412" t="s">
        <v>127</v>
      </c>
      <c r="E26" s="411">
        <v>87575</v>
      </c>
      <c r="F26" s="412" t="s">
        <v>1489</v>
      </c>
      <c r="G26" s="412" t="s">
        <v>1473</v>
      </c>
      <c r="H26" s="413">
        <v>44752</v>
      </c>
      <c r="I26" s="412" t="s">
        <v>30</v>
      </c>
      <c r="J26" s="412" t="s">
        <v>1490</v>
      </c>
      <c r="K26" s="412" t="s">
        <v>1491</v>
      </c>
      <c r="L26" s="411">
        <v>1</v>
      </c>
      <c r="M26" s="413">
        <v>44742</v>
      </c>
      <c r="N26" s="414">
        <v>23.8</v>
      </c>
      <c r="O26" s="414">
        <v>5.24</v>
      </c>
      <c r="P26" s="414">
        <v>29.04</v>
      </c>
      <c r="Q26" s="411">
        <v>66671</v>
      </c>
      <c r="R26" s="73">
        <f>IF(L26=1,O26*13%,"")</f>
        <v>0.68120000000000003</v>
      </c>
      <c r="S26" s="294">
        <v>12</v>
      </c>
      <c r="T26">
        <v>9</v>
      </c>
      <c r="U26">
        <v>2022</v>
      </c>
      <c r="V26" s="13">
        <f>DATE(U26,T26,S26)</f>
        <v>44816</v>
      </c>
      <c r="W26" s="148">
        <f>+V26-M26</f>
        <v>74</v>
      </c>
      <c r="X26" s="286">
        <f>IF(W26&lt;65,60,75)</f>
        <v>75</v>
      </c>
      <c r="Y26" s="148">
        <f>+X26-W26</f>
        <v>1</v>
      </c>
    </row>
    <row r="27" spans="3:25" x14ac:dyDescent="0.25">
      <c r="C27" s="411">
        <v>61</v>
      </c>
      <c r="D27" s="412" t="s">
        <v>45</v>
      </c>
      <c r="E27" s="411">
        <v>87592</v>
      </c>
      <c r="F27" s="412" t="s">
        <v>1547</v>
      </c>
      <c r="G27" s="412" t="s">
        <v>125</v>
      </c>
      <c r="H27" s="413">
        <v>44762</v>
      </c>
      <c r="I27" s="412" t="s">
        <v>19</v>
      </c>
      <c r="J27" s="412" t="s">
        <v>1548</v>
      </c>
      <c r="K27" s="412" t="s">
        <v>1549</v>
      </c>
      <c r="L27" s="411">
        <v>1</v>
      </c>
      <c r="M27" s="413">
        <v>44756</v>
      </c>
      <c r="N27" s="414">
        <v>11.18</v>
      </c>
      <c r="O27" s="414">
        <v>2.46</v>
      </c>
      <c r="P27" s="414">
        <v>13.64</v>
      </c>
      <c r="Q27" s="411">
        <v>65856</v>
      </c>
      <c r="R27" s="73">
        <f>IF(L27=1,O27*13%,"")</f>
        <v>0.31980000000000003</v>
      </c>
      <c r="S27" s="323">
        <v>16</v>
      </c>
      <c r="T27" s="10">
        <v>9</v>
      </c>
      <c r="U27" s="10">
        <v>2022</v>
      </c>
      <c r="V27" s="13">
        <f>DATE(U27,T27,S27)</f>
        <v>44820</v>
      </c>
      <c r="W27" s="148">
        <f>+V27-M27</f>
        <v>64</v>
      </c>
      <c r="X27" s="286">
        <f>IF(W27&lt;65,60,75)</f>
        <v>60</v>
      </c>
      <c r="Y27" s="148">
        <f>+X27-W27</f>
        <v>-4</v>
      </c>
    </row>
    <row r="28" spans="3:25" x14ac:dyDescent="0.25">
      <c r="C28" s="411">
        <v>62</v>
      </c>
      <c r="D28" s="412" t="s">
        <v>45</v>
      </c>
      <c r="E28" s="411">
        <v>87594</v>
      </c>
      <c r="F28" s="412" t="s">
        <v>1550</v>
      </c>
      <c r="G28" s="412" t="s">
        <v>125</v>
      </c>
      <c r="H28" s="413">
        <v>44762</v>
      </c>
      <c r="I28" s="412" t="s">
        <v>30</v>
      </c>
      <c r="J28" s="412" t="s">
        <v>1551</v>
      </c>
      <c r="K28" s="412" t="s">
        <v>252</v>
      </c>
      <c r="L28" s="411">
        <v>1</v>
      </c>
      <c r="M28" s="413">
        <v>44756</v>
      </c>
      <c r="N28" s="414">
        <v>22.29</v>
      </c>
      <c r="O28" s="414">
        <v>4.9000000000000004</v>
      </c>
      <c r="P28" s="414">
        <v>27.19</v>
      </c>
      <c r="Q28" s="411">
        <v>65856</v>
      </c>
      <c r="R28" s="73">
        <f>IF(L28=1,O28*13%,"")</f>
        <v>0.63700000000000012</v>
      </c>
      <c r="S28" s="323">
        <v>16</v>
      </c>
      <c r="T28" s="10">
        <v>9</v>
      </c>
      <c r="U28" s="10">
        <v>2022</v>
      </c>
      <c r="V28" s="13">
        <f>DATE(U28,T28,S28)</f>
        <v>44820</v>
      </c>
      <c r="W28" s="148">
        <f>+V28-M28</f>
        <v>64</v>
      </c>
      <c r="X28" s="286">
        <f>IF(W28&lt;65,60,75)</f>
        <v>60</v>
      </c>
      <c r="Y28" s="148">
        <f>+X28-W28</f>
        <v>-4</v>
      </c>
    </row>
    <row r="29" spans="3:25" x14ac:dyDescent="0.25">
      <c r="C29" s="411">
        <v>63</v>
      </c>
      <c r="D29" s="412" t="s">
        <v>45</v>
      </c>
      <c r="E29" s="411">
        <v>87595</v>
      </c>
      <c r="F29" s="412" t="s">
        <v>1552</v>
      </c>
      <c r="G29" s="412" t="s">
        <v>125</v>
      </c>
      <c r="H29" s="413">
        <v>44762</v>
      </c>
      <c r="I29" s="412" t="s">
        <v>30</v>
      </c>
      <c r="J29" s="412" t="s">
        <v>1553</v>
      </c>
      <c r="K29" s="412" t="s">
        <v>1554</v>
      </c>
      <c r="L29" s="411">
        <v>1</v>
      </c>
      <c r="M29" s="413">
        <v>44756</v>
      </c>
      <c r="N29" s="414">
        <v>54.23</v>
      </c>
      <c r="O29" s="414">
        <v>11.93</v>
      </c>
      <c r="P29" s="414">
        <v>66.16</v>
      </c>
      <c r="Q29" s="411">
        <v>65856</v>
      </c>
      <c r="R29" s="73">
        <f>IF(L29=1,O29*13%,"")</f>
        <v>1.5508999999999999</v>
      </c>
      <c r="S29" s="323">
        <v>16</v>
      </c>
      <c r="T29" s="10">
        <v>9</v>
      </c>
      <c r="U29" s="10">
        <v>2022</v>
      </c>
      <c r="V29" s="13">
        <f>DATE(U29,T29,S29)</f>
        <v>44820</v>
      </c>
      <c r="W29" s="148">
        <f>+V29-M29</f>
        <v>64</v>
      </c>
      <c r="X29" s="286">
        <f>IF(W29&lt;65,60,75)</f>
        <v>60</v>
      </c>
      <c r="Y29" s="148">
        <f>+X29-W29</f>
        <v>-4</v>
      </c>
    </row>
    <row r="30" spans="3:25" x14ac:dyDescent="0.25">
      <c r="C30" s="411">
        <v>64</v>
      </c>
      <c r="D30" s="412" t="s">
        <v>45</v>
      </c>
      <c r="E30" s="411">
        <v>87596</v>
      </c>
      <c r="F30" s="412" t="s">
        <v>1555</v>
      </c>
      <c r="G30" s="412" t="s">
        <v>125</v>
      </c>
      <c r="H30" s="413">
        <v>44762</v>
      </c>
      <c r="I30" s="412" t="s">
        <v>30</v>
      </c>
      <c r="J30" s="412" t="s">
        <v>1556</v>
      </c>
      <c r="K30" s="412" t="s">
        <v>224</v>
      </c>
      <c r="L30" s="411">
        <v>1</v>
      </c>
      <c r="M30" s="413">
        <v>44756</v>
      </c>
      <c r="N30" s="414">
        <v>20.2</v>
      </c>
      <c r="O30" s="414">
        <v>4.4400000000000004</v>
      </c>
      <c r="P30" s="414">
        <v>24.64</v>
      </c>
      <c r="Q30" s="411">
        <v>65856</v>
      </c>
      <c r="R30" s="73">
        <f>IF(L30=1,O30*13%,"")</f>
        <v>0.57720000000000005</v>
      </c>
      <c r="S30" s="323">
        <v>16</v>
      </c>
      <c r="T30" s="10">
        <v>9</v>
      </c>
      <c r="U30" s="10">
        <v>2022</v>
      </c>
      <c r="V30" s="13">
        <f>DATE(U30,T30,S30)</f>
        <v>44820</v>
      </c>
      <c r="W30" s="148">
        <f>+V30-M30</f>
        <v>64</v>
      </c>
      <c r="X30" s="286">
        <f>IF(W30&lt;65,60,75)</f>
        <v>60</v>
      </c>
      <c r="Y30" s="148">
        <f>+X30-W30</f>
        <v>-4</v>
      </c>
    </row>
    <row r="31" spans="3:25" x14ac:dyDescent="0.25">
      <c r="C31" s="299">
        <v>92</v>
      </c>
      <c r="D31" s="300" t="s">
        <v>21</v>
      </c>
      <c r="E31" s="299">
        <v>84890</v>
      </c>
      <c r="F31" s="300" t="s">
        <v>919</v>
      </c>
      <c r="G31" s="300" t="s">
        <v>920</v>
      </c>
      <c r="H31" s="301">
        <v>44620</v>
      </c>
      <c r="I31" s="300" t="s">
        <v>59</v>
      </c>
      <c r="J31" s="300" t="s">
        <v>921</v>
      </c>
      <c r="K31" s="300" t="s">
        <v>922</v>
      </c>
      <c r="L31" s="299">
        <v>0</v>
      </c>
      <c r="M31" s="301">
        <v>44615</v>
      </c>
      <c r="N31" s="402">
        <v>-78.84</v>
      </c>
      <c r="O31" s="402">
        <v>-7.88</v>
      </c>
      <c r="P31" s="402">
        <v>-86.72</v>
      </c>
      <c r="Q31" s="299">
        <v>65098</v>
      </c>
      <c r="R31" s="21">
        <f>IF(L31=0,O31*22%,"")</f>
        <v>-1.7336</v>
      </c>
      <c r="S31" s="294">
        <v>5</v>
      </c>
      <c r="T31">
        <v>7</v>
      </c>
      <c r="U31">
        <v>2022</v>
      </c>
      <c r="V31" s="13">
        <f>DATE(U31,T31,S31)</f>
        <v>44747</v>
      </c>
      <c r="W31" s="148">
        <f>+V31-M31</f>
        <v>132</v>
      </c>
      <c r="X31" s="286">
        <f>+W31</f>
        <v>132</v>
      </c>
      <c r="Y31" s="148">
        <f>+X31-W31</f>
        <v>0</v>
      </c>
    </row>
    <row r="32" spans="3:25" x14ac:dyDescent="0.25">
      <c r="C32" s="299">
        <v>93</v>
      </c>
      <c r="D32" s="300" t="s">
        <v>21</v>
      </c>
      <c r="E32" s="299">
        <v>84890</v>
      </c>
      <c r="F32" s="300" t="s">
        <v>919</v>
      </c>
      <c r="G32" s="300" t="s">
        <v>920</v>
      </c>
      <c r="H32" s="301">
        <v>44620</v>
      </c>
      <c r="I32" s="300" t="s">
        <v>19</v>
      </c>
      <c r="J32" s="300" t="s">
        <v>923</v>
      </c>
      <c r="K32" s="300" t="s">
        <v>924</v>
      </c>
      <c r="L32" s="299">
        <v>0</v>
      </c>
      <c r="M32" s="301">
        <v>44615</v>
      </c>
      <c r="N32" s="302">
        <v>78.84</v>
      </c>
      <c r="O32" s="302">
        <v>7.88</v>
      </c>
      <c r="P32" s="302">
        <v>86.72</v>
      </c>
      <c r="Q32" s="299">
        <v>65098</v>
      </c>
      <c r="R32" s="21">
        <f>IF(L32=0,O32*22%,"")</f>
        <v>1.7336</v>
      </c>
      <c r="S32" s="294">
        <v>5</v>
      </c>
      <c r="T32">
        <v>7</v>
      </c>
      <c r="U32">
        <v>2022</v>
      </c>
      <c r="V32" s="13">
        <f>DATE(U32,T32,S32)</f>
        <v>44747</v>
      </c>
      <c r="W32" s="148">
        <f>+V32-M32</f>
        <v>132</v>
      </c>
      <c r="X32" s="286">
        <f>+W32</f>
        <v>132</v>
      </c>
      <c r="Y32" s="148">
        <f>+X32-W32</f>
        <v>0</v>
      </c>
    </row>
    <row r="33" spans="3:25" x14ac:dyDescent="0.25">
      <c r="C33" s="303">
        <v>136</v>
      </c>
      <c r="D33" s="304" t="s">
        <v>40</v>
      </c>
      <c r="E33" s="303">
        <v>85285</v>
      </c>
      <c r="F33" s="304" t="s">
        <v>1049</v>
      </c>
      <c r="G33" s="304" t="s">
        <v>124</v>
      </c>
      <c r="H33" s="305">
        <v>44630</v>
      </c>
      <c r="I33" s="304" t="s">
        <v>30</v>
      </c>
      <c r="J33" s="304" t="s">
        <v>1050</v>
      </c>
      <c r="K33" s="304" t="s">
        <v>1051</v>
      </c>
      <c r="L33" s="303">
        <v>0</v>
      </c>
      <c r="M33" s="305">
        <v>44620</v>
      </c>
      <c r="N33" s="306">
        <v>720</v>
      </c>
      <c r="O33" s="306">
        <v>158.4</v>
      </c>
      <c r="P33" s="306">
        <v>878.4</v>
      </c>
      <c r="Q33" s="303">
        <v>63618</v>
      </c>
      <c r="R33" s="21">
        <f>IF(L33=0,O33*22%,"")</f>
        <v>34.847999999999999</v>
      </c>
      <c r="S33" s="294">
        <v>12</v>
      </c>
      <c r="T33">
        <v>7</v>
      </c>
      <c r="U33">
        <v>2022</v>
      </c>
      <c r="V33" s="13">
        <f>DATE(U33,T33,S33)</f>
        <v>44754</v>
      </c>
      <c r="W33" s="148">
        <f>+V33-M33</f>
        <v>134</v>
      </c>
      <c r="X33" s="286">
        <f>+W33</f>
        <v>134</v>
      </c>
      <c r="Y33" s="148">
        <f>+X33-W33</f>
        <v>0</v>
      </c>
    </row>
    <row r="34" spans="3:25" x14ac:dyDescent="0.25">
      <c r="C34" s="16">
        <v>150</v>
      </c>
      <c r="D34" s="17" t="s">
        <v>47</v>
      </c>
      <c r="E34" s="16">
        <v>66844</v>
      </c>
      <c r="F34" s="17" t="s">
        <v>94</v>
      </c>
      <c r="G34" s="17" t="s">
        <v>329</v>
      </c>
      <c r="H34" s="18">
        <v>43544</v>
      </c>
      <c r="I34" s="17" t="s">
        <v>48</v>
      </c>
      <c r="J34" s="17" t="s">
        <v>330</v>
      </c>
      <c r="K34" s="17" t="s">
        <v>331</v>
      </c>
      <c r="L34" s="16">
        <v>0</v>
      </c>
      <c r="M34" s="18">
        <v>43542</v>
      </c>
      <c r="N34" s="345">
        <f>+P34-O34</f>
        <v>676.34999999999991</v>
      </c>
      <c r="O34" s="346">
        <v>148.80000000000001</v>
      </c>
      <c r="P34" s="345">
        <v>825.15</v>
      </c>
      <c r="Q34" s="16">
        <v>7538</v>
      </c>
      <c r="R34" s="9">
        <f>O34*22%</f>
        <v>32.736000000000004</v>
      </c>
      <c r="S34" s="10">
        <v>22</v>
      </c>
      <c r="T34" s="10">
        <v>7</v>
      </c>
      <c r="U34" s="10">
        <v>2022</v>
      </c>
      <c r="V34" s="13">
        <f>DATE(U34,T34,S34)</f>
        <v>44764</v>
      </c>
      <c r="W34" s="148">
        <v>1</v>
      </c>
      <c r="X34" s="286">
        <f>+W34</f>
        <v>1</v>
      </c>
      <c r="Y34" s="148">
        <f>+X34-W34</f>
        <v>0</v>
      </c>
    </row>
    <row r="35" spans="3:25" x14ac:dyDescent="0.25">
      <c r="C35" s="421">
        <v>150</v>
      </c>
      <c r="D35" s="422" t="s">
        <v>47</v>
      </c>
      <c r="E35" s="421">
        <v>66844</v>
      </c>
      <c r="F35" s="422" t="s">
        <v>94</v>
      </c>
      <c r="G35" s="422" t="s">
        <v>329</v>
      </c>
      <c r="H35" s="423">
        <v>43544</v>
      </c>
      <c r="I35" s="422" t="s">
        <v>48</v>
      </c>
      <c r="J35" s="422" t="s">
        <v>330</v>
      </c>
      <c r="K35" s="422" t="s">
        <v>331</v>
      </c>
      <c r="L35" s="421">
        <v>0</v>
      </c>
      <c r="M35" s="423">
        <v>43542</v>
      </c>
      <c r="N35" s="345">
        <f>+P35-O35</f>
        <v>676.34999999999991</v>
      </c>
      <c r="O35" s="346">
        <v>148.80000000000001</v>
      </c>
      <c r="P35" s="345">
        <v>825.15</v>
      </c>
      <c r="Q35" s="421">
        <v>7538</v>
      </c>
      <c r="R35" s="346">
        <f>O35*22%</f>
        <v>32.736000000000004</v>
      </c>
      <c r="S35" s="424">
        <v>17</v>
      </c>
      <c r="T35" s="424">
        <v>8</v>
      </c>
      <c r="U35" s="424">
        <v>2022</v>
      </c>
      <c r="V35" s="13">
        <f>DATE(U35,T35,S35)</f>
        <v>44790</v>
      </c>
      <c r="W35" s="148">
        <v>1</v>
      </c>
      <c r="X35" s="286">
        <f>+W35</f>
        <v>1</v>
      </c>
      <c r="Y35" s="148">
        <f>+X35-W35</f>
        <v>0</v>
      </c>
    </row>
    <row r="36" spans="3:25" x14ac:dyDescent="0.25">
      <c r="C36" s="16">
        <v>150</v>
      </c>
      <c r="D36" s="17" t="s">
        <v>47</v>
      </c>
      <c r="E36" s="16">
        <v>66844</v>
      </c>
      <c r="F36" s="17" t="s">
        <v>94</v>
      </c>
      <c r="G36" s="17" t="s">
        <v>329</v>
      </c>
      <c r="H36" s="18">
        <v>43544</v>
      </c>
      <c r="I36" s="17" t="s">
        <v>48</v>
      </c>
      <c r="J36" s="17" t="s">
        <v>330</v>
      </c>
      <c r="K36" s="17" t="s">
        <v>331</v>
      </c>
      <c r="L36" s="16">
        <v>0</v>
      </c>
      <c r="M36" s="18">
        <v>43542</v>
      </c>
      <c r="N36" s="345">
        <f>+P36-O36</f>
        <v>676.34999999999991</v>
      </c>
      <c r="O36" s="346">
        <v>148.80000000000001</v>
      </c>
      <c r="P36" s="345">
        <v>825.15</v>
      </c>
      <c r="Q36" s="16">
        <v>7538</v>
      </c>
      <c r="R36" s="9">
        <f>O36*22%</f>
        <v>32.736000000000004</v>
      </c>
      <c r="S36" s="10">
        <v>16</v>
      </c>
      <c r="T36" s="10">
        <v>9</v>
      </c>
      <c r="U36" s="10">
        <v>2022</v>
      </c>
      <c r="V36" s="13">
        <f>DATE(U36,T36,S36)</f>
        <v>44820</v>
      </c>
      <c r="W36" s="148">
        <v>1</v>
      </c>
      <c r="X36" s="286">
        <f>+W36</f>
        <v>1</v>
      </c>
      <c r="Y36" s="148">
        <f>+X36-W36</f>
        <v>0</v>
      </c>
    </row>
    <row r="37" spans="3:25" x14ac:dyDescent="0.25">
      <c r="C37" s="324">
        <v>191</v>
      </c>
      <c r="D37" s="325" t="s">
        <v>22</v>
      </c>
      <c r="E37" s="324">
        <v>85784</v>
      </c>
      <c r="F37" s="325" t="s">
        <v>925</v>
      </c>
      <c r="G37" s="325" t="s">
        <v>77</v>
      </c>
      <c r="H37" s="326">
        <v>44651</v>
      </c>
      <c r="I37" s="325" t="s">
        <v>19</v>
      </c>
      <c r="J37" s="325" t="s">
        <v>926</v>
      </c>
      <c r="K37" s="325" t="s">
        <v>927</v>
      </c>
      <c r="L37" s="324">
        <v>0</v>
      </c>
      <c r="M37" s="326">
        <v>44642</v>
      </c>
      <c r="N37" s="327">
        <v>912.06</v>
      </c>
      <c r="O37" s="327">
        <v>200.65</v>
      </c>
      <c r="P37" s="327">
        <v>1112.71</v>
      </c>
      <c r="Q37" s="324">
        <v>63660</v>
      </c>
      <c r="R37" s="73">
        <v>44.143000000000001</v>
      </c>
      <c r="S37" s="294">
        <v>5</v>
      </c>
      <c r="T37">
        <v>7</v>
      </c>
      <c r="U37">
        <v>2022</v>
      </c>
      <c r="V37" s="13">
        <f>DATE(U37,T37,S37)</f>
        <v>44747</v>
      </c>
      <c r="W37" s="148">
        <f>+V37-M37</f>
        <v>105</v>
      </c>
      <c r="X37" s="286">
        <v>90</v>
      </c>
      <c r="Y37" s="148">
        <f>+X37-W37</f>
        <v>-15</v>
      </c>
    </row>
    <row r="38" spans="3:25" x14ac:dyDescent="0.25">
      <c r="C38" s="330">
        <v>200</v>
      </c>
      <c r="D38" s="331" t="s">
        <v>818</v>
      </c>
      <c r="E38" s="330">
        <v>85937</v>
      </c>
      <c r="F38" s="331" t="s">
        <v>1025</v>
      </c>
      <c r="G38" s="331" t="s">
        <v>820</v>
      </c>
      <c r="H38" s="332">
        <v>44661</v>
      </c>
      <c r="I38" s="331" t="s">
        <v>19</v>
      </c>
      <c r="J38" s="331" t="s">
        <v>1026</v>
      </c>
      <c r="K38" s="331" t="s">
        <v>1027</v>
      </c>
      <c r="L38" s="330">
        <v>0</v>
      </c>
      <c r="M38" s="332">
        <v>44652</v>
      </c>
      <c r="N38" s="333">
        <v>150</v>
      </c>
      <c r="O38" s="333">
        <v>33</v>
      </c>
      <c r="P38" s="333">
        <v>183</v>
      </c>
      <c r="Q38" s="330">
        <v>66830</v>
      </c>
      <c r="R38" s="73">
        <v>7.26</v>
      </c>
      <c r="S38" s="294">
        <v>12</v>
      </c>
      <c r="T38">
        <v>7</v>
      </c>
      <c r="U38">
        <v>2022</v>
      </c>
      <c r="V38" s="13">
        <f>DATE(U38,T38,S38)</f>
        <v>44754</v>
      </c>
      <c r="W38" s="148">
        <f>+V38-M38</f>
        <v>102</v>
      </c>
      <c r="X38" s="286">
        <f>+W38</f>
        <v>102</v>
      </c>
      <c r="Y38" s="148">
        <f>+X38-W38</f>
        <v>0</v>
      </c>
    </row>
    <row r="39" spans="3:25" x14ac:dyDescent="0.25">
      <c r="C39" s="330">
        <v>204</v>
      </c>
      <c r="D39" s="331" t="s">
        <v>32</v>
      </c>
      <c r="E39" s="330">
        <v>85941</v>
      </c>
      <c r="F39" s="331" t="s">
        <v>97</v>
      </c>
      <c r="G39" s="331" t="s">
        <v>388</v>
      </c>
      <c r="H39" s="332">
        <v>44661</v>
      </c>
      <c r="I39" s="331" t="s">
        <v>19</v>
      </c>
      <c r="J39" s="331" t="s">
        <v>949</v>
      </c>
      <c r="K39" s="331" t="s">
        <v>950</v>
      </c>
      <c r="L39" s="330">
        <v>0</v>
      </c>
      <c r="M39" s="332">
        <v>44655</v>
      </c>
      <c r="N39" s="333">
        <v>207.05</v>
      </c>
      <c r="O39" s="333">
        <v>45.55</v>
      </c>
      <c r="P39" s="333">
        <v>252.6</v>
      </c>
      <c r="Q39" s="330">
        <v>7597</v>
      </c>
      <c r="R39" s="73">
        <f>IF(L39=0,O39*22%,"")</f>
        <v>10.020999999999999</v>
      </c>
      <c r="S39" s="294">
        <v>12</v>
      </c>
      <c r="T39">
        <v>7</v>
      </c>
      <c r="U39">
        <v>2022</v>
      </c>
      <c r="V39" s="13">
        <f>DATE(U39,T39,S39)</f>
        <v>44754</v>
      </c>
      <c r="W39" s="148">
        <f>+V39-M39</f>
        <v>99</v>
      </c>
      <c r="X39" s="286">
        <f>IF(W39&lt;65,60,75)</f>
        <v>75</v>
      </c>
      <c r="Y39" s="148">
        <f>+X39-W39</f>
        <v>-24</v>
      </c>
    </row>
    <row r="40" spans="3:25" x14ac:dyDescent="0.25">
      <c r="C40" s="330">
        <v>210</v>
      </c>
      <c r="D40" s="331" t="s">
        <v>21</v>
      </c>
      <c r="E40" s="330">
        <v>85947</v>
      </c>
      <c r="F40" s="331" t="s">
        <v>1347</v>
      </c>
      <c r="G40" s="331" t="s">
        <v>158</v>
      </c>
      <c r="H40" s="332">
        <v>44661</v>
      </c>
      <c r="I40" s="331" t="s">
        <v>19</v>
      </c>
      <c r="J40" s="331" t="s">
        <v>1348</v>
      </c>
      <c r="K40" s="331" t="s">
        <v>1349</v>
      </c>
      <c r="L40" s="330">
        <v>0</v>
      </c>
      <c r="M40" s="332">
        <v>44651</v>
      </c>
      <c r="N40" s="333">
        <v>232.5</v>
      </c>
      <c r="O40" s="333">
        <v>23.25</v>
      </c>
      <c r="P40" s="333">
        <v>255.75</v>
      </c>
      <c r="Q40" s="330">
        <v>65098</v>
      </c>
      <c r="R40" s="73">
        <f>IF(L40=0,O40*22%,"")</f>
        <v>5.1150000000000002</v>
      </c>
      <c r="S40" s="294">
        <v>7</v>
      </c>
      <c r="T40">
        <v>9</v>
      </c>
      <c r="U40">
        <v>2022</v>
      </c>
      <c r="V40" s="13">
        <f>DATE(U40,T40,S40)</f>
        <v>44811</v>
      </c>
      <c r="W40" s="148">
        <f>+V40-M40</f>
        <v>160</v>
      </c>
      <c r="X40" s="286">
        <f>+W40</f>
        <v>160</v>
      </c>
      <c r="Y40" s="148">
        <f>+X40-W40</f>
        <v>0</v>
      </c>
    </row>
    <row r="41" spans="3:25" x14ac:dyDescent="0.25">
      <c r="C41" s="330">
        <v>213</v>
      </c>
      <c r="D41" s="331" t="s">
        <v>66</v>
      </c>
      <c r="E41" s="330">
        <v>85950</v>
      </c>
      <c r="F41" s="331" t="s">
        <v>943</v>
      </c>
      <c r="G41" s="331" t="s">
        <v>385</v>
      </c>
      <c r="H41" s="332">
        <v>44661</v>
      </c>
      <c r="I41" s="331" t="s">
        <v>19</v>
      </c>
      <c r="J41" s="331" t="s">
        <v>944</v>
      </c>
      <c r="K41" s="331" t="s">
        <v>945</v>
      </c>
      <c r="L41" s="330">
        <v>0</v>
      </c>
      <c r="M41" s="332">
        <v>44659</v>
      </c>
      <c r="N41" s="333">
        <v>202.5</v>
      </c>
      <c r="O41" s="333">
        <v>44.55</v>
      </c>
      <c r="P41" s="333">
        <v>247.05</v>
      </c>
      <c r="Q41" s="330">
        <v>3343</v>
      </c>
      <c r="R41" s="73">
        <v>9.8010000000000002</v>
      </c>
      <c r="S41" s="294">
        <v>12</v>
      </c>
      <c r="T41">
        <v>7</v>
      </c>
      <c r="U41">
        <v>2022</v>
      </c>
      <c r="V41" s="13">
        <f>DATE(U41,T41,S41)</f>
        <v>44754</v>
      </c>
      <c r="W41" s="148">
        <f>+V41-M41</f>
        <v>95</v>
      </c>
      <c r="X41" s="286">
        <f>IF(W41&lt;65,60,75)</f>
        <v>75</v>
      </c>
      <c r="Y41" s="148">
        <f>+X41-W41</f>
        <v>-20</v>
      </c>
    </row>
    <row r="42" spans="3:25" x14ac:dyDescent="0.25">
      <c r="C42" s="330">
        <v>214</v>
      </c>
      <c r="D42" s="331" t="s">
        <v>818</v>
      </c>
      <c r="E42" s="330">
        <v>85956</v>
      </c>
      <c r="F42" s="331" t="s">
        <v>1028</v>
      </c>
      <c r="G42" s="331" t="s">
        <v>820</v>
      </c>
      <c r="H42" s="332">
        <v>44661</v>
      </c>
      <c r="I42" s="331" t="s">
        <v>19</v>
      </c>
      <c r="J42" s="331" t="s">
        <v>1029</v>
      </c>
      <c r="K42" s="331" t="s">
        <v>1030</v>
      </c>
      <c r="L42" s="330">
        <v>0</v>
      </c>
      <c r="M42" s="332">
        <v>44652</v>
      </c>
      <c r="N42" s="333">
        <v>150</v>
      </c>
      <c r="O42" s="333">
        <v>33</v>
      </c>
      <c r="P42" s="333">
        <v>183</v>
      </c>
      <c r="Q42" s="330">
        <v>66830</v>
      </c>
      <c r="R42" s="73">
        <v>7.26</v>
      </c>
      <c r="S42" s="294">
        <v>12</v>
      </c>
      <c r="T42">
        <v>7</v>
      </c>
      <c r="U42">
        <v>2022</v>
      </c>
      <c r="V42" s="13">
        <f>DATE(U42,T42,S42)</f>
        <v>44754</v>
      </c>
      <c r="W42" s="148">
        <f>+V42-M42</f>
        <v>102</v>
      </c>
      <c r="X42" s="286">
        <f>+W42</f>
        <v>102</v>
      </c>
      <c r="Y42" s="148">
        <f>+X42-W42</f>
        <v>0</v>
      </c>
    </row>
    <row r="43" spans="3:25" x14ac:dyDescent="0.25">
      <c r="C43" s="330">
        <v>226</v>
      </c>
      <c r="D43" s="331" t="s">
        <v>54</v>
      </c>
      <c r="E43" s="330">
        <v>86010</v>
      </c>
      <c r="F43" s="331" t="s">
        <v>1031</v>
      </c>
      <c r="G43" s="331" t="s">
        <v>763</v>
      </c>
      <c r="H43" s="332">
        <v>44671</v>
      </c>
      <c r="I43" s="331" t="s">
        <v>19</v>
      </c>
      <c r="J43" s="331" t="s">
        <v>1032</v>
      </c>
      <c r="K43" s="331" t="s">
        <v>1033</v>
      </c>
      <c r="L43" s="330">
        <v>0</v>
      </c>
      <c r="M43" s="332">
        <v>44666</v>
      </c>
      <c r="N43" s="333">
        <v>46</v>
      </c>
      <c r="O43" s="333">
        <v>10.119999999999999</v>
      </c>
      <c r="P43" s="333">
        <v>56.12</v>
      </c>
      <c r="Q43" s="330">
        <v>5092</v>
      </c>
      <c r="R43" s="73">
        <f>IF(L43=0,O43*22%,"")</f>
        <v>2.2263999999999999</v>
      </c>
      <c r="S43" s="294">
        <v>12</v>
      </c>
      <c r="T43">
        <v>7</v>
      </c>
      <c r="U43">
        <v>2022</v>
      </c>
      <c r="V43" s="13">
        <f>DATE(U43,T43,S43)</f>
        <v>44754</v>
      </c>
      <c r="W43" s="148">
        <f>+V43-M43</f>
        <v>88</v>
      </c>
      <c r="X43" s="286">
        <f>IF(W43&lt;65,60,75)</f>
        <v>75</v>
      </c>
      <c r="Y43" s="148">
        <f>+X43-W43</f>
        <v>-13</v>
      </c>
    </row>
    <row r="44" spans="3:25" x14ac:dyDescent="0.25">
      <c r="C44" s="330">
        <v>234</v>
      </c>
      <c r="D44" s="331" t="s">
        <v>52</v>
      </c>
      <c r="E44" s="330">
        <v>86020</v>
      </c>
      <c r="F44" s="331" t="s">
        <v>1431</v>
      </c>
      <c r="G44" s="331" t="s">
        <v>731</v>
      </c>
      <c r="H44" s="332">
        <v>44671</v>
      </c>
      <c r="I44" s="331" t="s">
        <v>19</v>
      </c>
      <c r="J44" s="331" t="s">
        <v>1432</v>
      </c>
      <c r="K44" s="331" t="s">
        <v>1433</v>
      </c>
      <c r="L44" s="330">
        <v>0</v>
      </c>
      <c r="M44" s="332">
        <v>44651</v>
      </c>
      <c r="N44" s="333">
        <v>225</v>
      </c>
      <c r="O44" s="333">
        <v>49.5</v>
      </c>
      <c r="P44" s="333">
        <v>274.5</v>
      </c>
      <c r="Q44" s="330">
        <v>9683</v>
      </c>
      <c r="R44" s="73">
        <f>IF(L44=0,O44*22%,"")</f>
        <v>10.89</v>
      </c>
      <c r="S44" s="294">
        <v>12</v>
      </c>
      <c r="T44">
        <v>9</v>
      </c>
      <c r="U44">
        <v>2022</v>
      </c>
      <c r="V44" s="13">
        <f>DATE(U44,T44,S44)</f>
        <v>44816</v>
      </c>
      <c r="W44" s="148">
        <f>+V44-M44</f>
        <v>165</v>
      </c>
      <c r="X44" s="286">
        <f>+W44</f>
        <v>165</v>
      </c>
      <c r="Y44" s="148">
        <f>+X44-W44</f>
        <v>0</v>
      </c>
    </row>
    <row r="45" spans="3:25" x14ac:dyDescent="0.25">
      <c r="C45" s="330">
        <v>239</v>
      </c>
      <c r="D45" s="331" t="s">
        <v>751</v>
      </c>
      <c r="E45" s="330">
        <v>86025</v>
      </c>
      <c r="F45" s="331" t="s">
        <v>983</v>
      </c>
      <c r="G45" s="331" t="s">
        <v>984</v>
      </c>
      <c r="H45" s="332">
        <v>44671</v>
      </c>
      <c r="I45" s="331" t="s">
        <v>19</v>
      </c>
      <c r="J45" s="331" t="s">
        <v>985</v>
      </c>
      <c r="K45" s="331" t="s">
        <v>986</v>
      </c>
      <c r="L45" s="330">
        <v>0</v>
      </c>
      <c r="M45" s="332">
        <v>44664</v>
      </c>
      <c r="N45" s="333">
        <v>104.64</v>
      </c>
      <c r="O45" s="333">
        <v>23.02</v>
      </c>
      <c r="P45" s="333">
        <v>127.66</v>
      </c>
      <c r="Q45" s="330">
        <v>66837</v>
      </c>
      <c r="R45" s="73">
        <f>IF(L45=0,O45*22%,"")</f>
        <v>5.0644</v>
      </c>
      <c r="S45" s="294">
        <v>12</v>
      </c>
      <c r="T45">
        <v>7</v>
      </c>
      <c r="U45">
        <v>2022</v>
      </c>
      <c r="V45" s="13">
        <f>DATE(U45,T45,S45)</f>
        <v>44754</v>
      </c>
      <c r="W45" s="148">
        <f>+V45-M45</f>
        <v>90</v>
      </c>
      <c r="X45" s="286">
        <f>IF(W45&lt;65,60,75)</f>
        <v>75</v>
      </c>
      <c r="Y45" s="148">
        <f>+X45-W45</f>
        <v>-15</v>
      </c>
    </row>
    <row r="46" spans="3:25" x14ac:dyDescent="0.25">
      <c r="C46" s="330">
        <v>245</v>
      </c>
      <c r="D46" s="331" t="s">
        <v>66</v>
      </c>
      <c r="E46" s="330">
        <v>86217</v>
      </c>
      <c r="F46" s="331" t="s">
        <v>946</v>
      </c>
      <c r="G46" s="331" t="s">
        <v>385</v>
      </c>
      <c r="H46" s="332">
        <v>44681</v>
      </c>
      <c r="I46" s="331" t="s">
        <v>19</v>
      </c>
      <c r="J46" s="331" t="s">
        <v>947</v>
      </c>
      <c r="K46" s="331" t="s">
        <v>948</v>
      </c>
      <c r="L46" s="330">
        <v>0</v>
      </c>
      <c r="M46" s="332">
        <v>44673</v>
      </c>
      <c r="N46" s="333">
        <v>162.5</v>
      </c>
      <c r="O46" s="333">
        <v>35.75</v>
      </c>
      <c r="P46" s="333">
        <v>198.25</v>
      </c>
      <c r="Q46" s="330">
        <v>3343</v>
      </c>
      <c r="R46" s="73">
        <v>7.8650000000000002</v>
      </c>
      <c r="S46" s="294">
        <v>12</v>
      </c>
      <c r="T46">
        <v>7</v>
      </c>
      <c r="U46">
        <v>2022</v>
      </c>
      <c r="V46" s="13">
        <f>DATE(U46,T46,S46)</f>
        <v>44754</v>
      </c>
      <c r="W46" s="148">
        <f>+V46-M46</f>
        <v>81</v>
      </c>
      <c r="X46" s="286">
        <f>IF(W46&lt;65,60,75)</f>
        <v>75</v>
      </c>
      <c r="Y46" s="148">
        <f>+X46-W46</f>
        <v>-6</v>
      </c>
    </row>
    <row r="47" spans="3:25" x14ac:dyDescent="0.25">
      <c r="C47" s="330">
        <v>246</v>
      </c>
      <c r="D47" s="331" t="s">
        <v>34</v>
      </c>
      <c r="E47" s="330">
        <v>86218</v>
      </c>
      <c r="F47" s="331" t="s">
        <v>1018</v>
      </c>
      <c r="G47" s="331" t="s">
        <v>1019</v>
      </c>
      <c r="H47" s="332">
        <v>44681</v>
      </c>
      <c r="I47" s="331" t="s">
        <v>19</v>
      </c>
      <c r="J47" s="331" t="s">
        <v>1020</v>
      </c>
      <c r="K47" s="331" t="s">
        <v>1021</v>
      </c>
      <c r="L47" s="330">
        <v>0</v>
      </c>
      <c r="M47" s="332">
        <v>44677</v>
      </c>
      <c r="N47" s="333">
        <v>155.94</v>
      </c>
      <c r="O47" s="333">
        <v>34.31</v>
      </c>
      <c r="P47" s="333">
        <v>190.25</v>
      </c>
      <c r="Q47" s="330">
        <v>66491</v>
      </c>
      <c r="R47" s="73">
        <f>IF(L47=0,O47*22%,"")</f>
        <v>7.5482000000000005</v>
      </c>
      <c r="S47" s="294">
        <v>12</v>
      </c>
      <c r="T47">
        <v>7</v>
      </c>
      <c r="U47">
        <v>2022</v>
      </c>
      <c r="V47" s="13">
        <f>DATE(U47,T47,S47)</f>
        <v>44754</v>
      </c>
      <c r="W47" s="148">
        <f>+V47-M47</f>
        <v>77</v>
      </c>
      <c r="X47" s="286">
        <f>IF(W47&lt;65,60,75)</f>
        <v>75</v>
      </c>
      <c r="Y47" s="148">
        <f>+X47-W47</f>
        <v>-2</v>
      </c>
    </row>
    <row r="48" spans="3:25" x14ac:dyDescent="0.25">
      <c r="C48" s="330">
        <v>247</v>
      </c>
      <c r="D48" s="331" t="s">
        <v>24</v>
      </c>
      <c r="E48" s="330">
        <v>86219</v>
      </c>
      <c r="F48" s="331" t="s">
        <v>962</v>
      </c>
      <c r="G48" s="331" t="s">
        <v>963</v>
      </c>
      <c r="H48" s="332">
        <v>44681</v>
      </c>
      <c r="I48" s="331" t="s">
        <v>19</v>
      </c>
      <c r="J48" s="331" t="s">
        <v>964</v>
      </c>
      <c r="K48" s="331" t="s">
        <v>965</v>
      </c>
      <c r="L48" s="330">
        <v>0</v>
      </c>
      <c r="M48" s="332">
        <v>44680</v>
      </c>
      <c r="N48" s="333">
        <v>250.48</v>
      </c>
      <c r="O48" s="333">
        <v>55.11</v>
      </c>
      <c r="P48" s="333">
        <v>305.58999999999997</v>
      </c>
      <c r="Q48" s="330">
        <v>64936</v>
      </c>
      <c r="R48" s="73">
        <f>IF(L48=0,O48*22%,"")</f>
        <v>12.1242</v>
      </c>
      <c r="S48" s="294">
        <v>12</v>
      </c>
      <c r="T48">
        <v>7</v>
      </c>
      <c r="U48">
        <v>2022</v>
      </c>
      <c r="V48" s="13">
        <f>DATE(U48,T48,S48)</f>
        <v>44754</v>
      </c>
      <c r="W48" s="148">
        <f>+V48-M48</f>
        <v>74</v>
      </c>
      <c r="X48" s="286">
        <f>IF(W48&lt;65,60,75)</f>
        <v>75</v>
      </c>
      <c r="Y48" s="148">
        <f>+X48-W48</f>
        <v>1</v>
      </c>
    </row>
    <row r="49" spans="3:25" x14ac:dyDescent="0.25">
      <c r="C49" s="330">
        <v>248</v>
      </c>
      <c r="D49" s="331" t="s">
        <v>24</v>
      </c>
      <c r="E49" s="330">
        <v>86220</v>
      </c>
      <c r="F49" s="331" t="s">
        <v>966</v>
      </c>
      <c r="G49" s="331" t="s">
        <v>963</v>
      </c>
      <c r="H49" s="332">
        <v>44681</v>
      </c>
      <c r="I49" s="331" t="s">
        <v>19</v>
      </c>
      <c r="J49" s="331" t="s">
        <v>967</v>
      </c>
      <c r="K49" s="331" t="s">
        <v>968</v>
      </c>
      <c r="L49" s="330">
        <v>0</v>
      </c>
      <c r="M49" s="332">
        <v>44680</v>
      </c>
      <c r="N49" s="333">
        <v>85</v>
      </c>
      <c r="O49" s="333">
        <v>18.7</v>
      </c>
      <c r="P49" s="333">
        <v>103.7</v>
      </c>
      <c r="Q49" s="330">
        <v>64936</v>
      </c>
      <c r="R49" s="73">
        <f>IF(L49=0,O49*22%,"")</f>
        <v>4.1139999999999999</v>
      </c>
      <c r="S49" s="294">
        <v>12</v>
      </c>
      <c r="T49">
        <v>7</v>
      </c>
      <c r="U49">
        <v>2022</v>
      </c>
      <c r="V49" s="13">
        <f>DATE(U49,T49,S49)</f>
        <v>44754</v>
      </c>
      <c r="W49" s="148">
        <f>+V49-M49</f>
        <v>74</v>
      </c>
      <c r="X49" s="286">
        <f>IF(W49&lt;65,60,75)</f>
        <v>75</v>
      </c>
      <c r="Y49" s="148">
        <f>+X49-W49</f>
        <v>1</v>
      </c>
    </row>
    <row r="50" spans="3:25" x14ac:dyDescent="0.25">
      <c r="C50" s="330">
        <v>251</v>
      </c>
      <c r="D50" s="331" t="s">
        <v>31</v>
      </c>
      <c r="E50" s="330">
        <v>86223</v>
      </c>
      <c r="F50" s="331" t="s">
        <v>987</v>
      </c>
      <c r="G50" s="331" t="s">
        <v>413</v>
      </c>
      <c r="H50" s="332">
        <v>44681</v>
      </c>
      <c r="I50" s="331" t="s">
        <v>19</v>
      </c>
      <c r="J50" s="331" t="s">
        <v>988</v>
      </c>
      <c r="K50" s="331" t="s">
        <v>989</v>
      </c>
      <c r="L50" s="330">
        <v>0</v>
      </c>
      <c r="M50" s="332">
        <v>44671</v>
      </c>
      <c r="N50" s="333">
        <v>176.26</v>
      </c>
      <c r="O50" s="333">
        <v>38.78</v>
      </c>
      <c r="P50" s="333">
        <v>215.04</v>
      </c>
      <c r="Q50" s="330">
        <v>63679</v>
      </c>
      <c r="R50" s="73">
        <v>8.531600000000001</v>
      </c>
      <c r="S50" s="294">
        <v>12</v>
      </c>
      <c r="T50">
        <v>7</v>
      </c>
      <c r="U50">
        <v>2022</v>
      </c>
      <c r="V50" s="13">
        <f>DATE(U50,T50,S50)</f>
        <v>44754</v>
      </c>
      <c r="W50" s="148">
        <f>+V50-M50</f>
        <v>83</v>
      </c>
      <c r="X50" s="286">
        <f>IF(W50&lt;65,60,75)</f>
        <v>75</v>
      </c>
      <c r="Y50" s="148">
        <f>+X50-W50</f>
        <v>-8</v>
      </c>
    </row>
    <row r="51" spans="3:25" x14ac:dyDescent="0.25">
      <c r="C51" s="330">
        <v>252</v>
      </c>
      <c r="D51" s="331" t="s">
        <v>22</v>
      </c>
      <c r="E51" s="330">
        <v>86224</v>
      </c>
      <c r="F51" s="331" t="s">
        <v>928</v>
      </c>
      <c r="G51" s="331" t="s">
        <v>929</v>
      </c>
      <c r="H51" s="332">
        <v>44681</v>
      </c>
      <c r="I51" s="331" t="s">
        <v>19</v>
      </c>
      <c r="J51" s="331" t="s">
        <v>930</v>
      </c>
      <c r="K51" s="331" t="s">
        <v>931</v>
      </c>
      <c r="L51" s="330">
        <v>0</v>
      </c>
      <c r="M51" s="332">
        <v>44677</v>
      </c>
      <c r="N51" s="333">
        <v>12921.49</v>
      </c>
      <c r="O51" s="333">
        <v>2842.73</v>
      </c>
      <c r="P51" s="333">
        <v>15764.22</v>
      </c>
      <c r="Q51" s="330">
        <v>63660</v>
      </c>
      <c r="R51" s="73">
        <v>625.40060000000005</v>
      </c>
      <c r="S51" s="294">
        <v>5</v>
      </c>
      <c r="T51">
        <v>7</v>
      </c>
      <c r="U51">
        <v>2022</v>
      </c>
      <c r="V51" s="13">
        <f>DATE(U51,T51,S51)</f>
        <v>44747</v>
      </c>
      <c r="W51" s="148">
        <f>+V51-M51</f>
        <v>70</v>
      </c>
      <c r="X51" s="286">
        <v>90</v>
      </c>
      <c r="Y51" s="148">
        <f>+X51-W51</f>
        <v>20</v>
      </c>
    </row>
    <row r="52" spans="3:25" x14ac:dyDescent="0.25">
      <c r="C52" s="407">
        <v>253</v>
      </c>
      <c r="D52" s="408" t="s">
        <v>41</v>
      </c>
      <c r="E52" s="407">
        <v>86225</v>
      </c>
      <c r="F52" s="408" t="s">
        <v>1059</v>
      </c>
      <c r="G52" s="408" t="s">
        <v>815</v>
      </c>
      <c r="H52" s="409">
        <v>44681</v>
      </c>
      <c r="I52" s="408" t="s">
        <v>19</v>
      </c>
      <c r="J52" s="408" t="s">
        <v>1060</v>
      </c>
      <c r="K52" s="408" t="s">
        <v>1061</v>
      </c>
      <c r="L52" s="407">
        <v>0</v>
      </c>
      <c r="M52" s="409">
        <v>44680</v>
      </c>
      <c r="N52" s="410">
        <v>589.75</v>
      </c>
      <c r="O52" s="410">
        <v>129.75</v>
      </c>
      <c r="P52" s="410">
        <v>719.5</v>
      </c>
      <c r="Q52" s="407">
        <v>65542</v>
      </c>
      <c r="R52" s="73">
        <f>IF(L52=0,O52*22%,"")</f>
        <v>28.545000000000002</v>
      </c>
      <c r="S52" s="294">
        <v>12</v>
      </c>
      <c r="T52">
        <v>7</v>
      </c>
      <c r="U52">
        <v>2022</v>
      </c>
      <c r="V52" s="13">
        <f>DATE(U52,T52,S52)</f>
        <v>44754</v>
      </c>
      <c r="W52" s="148">
        <f>+V52-M52</f>
        <v>74</v>
      </c>
      <c r="X52" s="286">
        <f>IF(W52&lt;65,60,75)</f>
        <v>75</v>
      </c>
      <c r="Y52" s="148">
        <f>+X52-W52</f>
        <v>1</v>
      </c>
    </row>
    <row r="53" spans="3:25" x14ac:dyDescent="0.25">
      <c r="C53" s="330">
        <v>254</v>
      </c>
      <c r="D53" s="331" t="s">
        <v>722</v>
      </c>
      <c r="E53" s="330">
        <v>86227</v>
      </c>
      <c r="F53" s="331" t="s">
        <v>1343</v>
      </c>
      <c r="G53" s="331" t="s">
        <v>1344</v>
      </c>
      <c r="H53" s="332">
        <v>44681</v>
      </c>
      <c r="I53" s="331" t="s">
        <v>19</v>
      </c>
      <c r="J53" s="331" t="s">
        <v>1345</v>
      </c>
      <c r="K53" s="331" t="s">
        <v>1346</v>
      </c>
      <c r="L53" s="330">
        <v>0</v>
      </c>
      <c r="M53" s="332">
        <v>44680</v>
      </c>
      <c r="N53" s="333">
        <v>380</v>
      </c>
      <c r="O53" s="333">
        <v>83.6</v>
      </c>
      <c r="P53" s="333">
        <v>463.6</v>
      </c>
      <c r="Q53" s="330">
        <v>66806</v>
      </c>
      <c r="R53" s="73">
        <f>IF(L53=0,O53*22%,"")</f>
        <v>18.391999999999999</v>
      </c>
      <c r="S53" s="294">
        <v>7</v>
      </c>
      <c r="T53">
        <v>9</v>
      </c>
      <c r="U53">
        <v>2022</v>
      </c>
      <c r="V53" s="13">
        <f>DATE(U53,T53,S53)</f>
        <v>44811</v>
      </c>
      <c r="W53" s="148">
        <f>+V53-M53</f>
        <v>131</v>
      </c>
      <c r="X53" s="286">
        <f>+W53</f>
        <v>131</v>
      </c>
      <c r="Y53" s="148">
        <f>+X53-W53</f>
        <v>0</v>
      </c>
    </row>
    <row r="54" spans="3:25" x14ac:dyDescent="0.25">
      <c r="C54" s="330">
        <v>256</v>
      </c>
      <c r="D54" s="331" t="s">
        <v>74</v>
      </c>
      <c r="E54" s="330">
        <v>86229</v>
      </c>
      <c r="F54" s="331" t="s">
        <v>1014</v>
      </c>
      <c r="G54" s="331" t="s">
        <v>1015</v>
      </c>
      <c r="H54" s="332">
        <v>44681</v>
      </c>
      <c r="I54" s="331" t="s">
        <v>19</v>
      </c>
      <c r="J54" s="331" t="s">
        <v>1016</v>
      </c>
      <c r="K54" s="331" t="s">
        <v>1017</v>
      </c>
      <c r="L54" s="330">
        <v>0</v>
      </c>
      <c r="M54" s="332">
        <v>44673</v>
      </c>
      <c r="N54" s="333">
        <v>153</v>
      </c>
      <c r="O54" s="333">
        <v>33.659999999999997</v>
      </c>
      <c r="P54" s="333">
        <v>186.66</v>
      </c>
      <c r="Q54" s="330">
        <v>66145</v>
      </c>
      <c r="R54" s="73">
        <f>IF(L54=0,O54*22%,"")</f>
        <v>7.4051999999999989</v>
      </c>
      <c r="S54" s="294">
        <v>12</v>
      </c>
      <c r="T54">
        <v>7</v>
      </c>
      <c r="U54">
        <v>2022</v>
      </c>
      <c r="V54" s="13">
        <f>DATE(U54,T54,S54)</f>
        <v>44754</v>
      </c>
      <c r="W54" s="148">
        <f>+V54-M54</f>
        <v>81</v>
      </c>
      <c r="X54" s="286">
        <f>IF(W54&lt;65,60,75)</f>
        <v>75</v>
      </c>
      <c r="Y54" s="148">
        <f>+X54-W54</f>
        <v>-6</v>
      </c>
    </row>
    <row r="55" spans="3:25" x14ac:dyDescent="0.25">
      <c r="C55" s="330">
        <v>257</v>
      </c>
      <c r="D55" s="331" t="s">
        <v>70</v>
      </c>
      <c r="E55" s="330">
        <v>86230</v>
      </c>
      <c r="F55" s="331" t="s">
        <v>1041</v>
      </c>
      <c r="G55" s="331" t="s">
        <v>1042</v>
      </c>
      <c r="H55" s="332">
        <v>44681</v>
      </c>
      <c r="I55" s="331" t="s">
        <v>19</v>
      </c>
      <c r="J55" s="331" t="s">
        <v>1043</v>
      </c>
      <c r="K55" s="331" t="s">
        <v>1044</v>
      </c>
      <c r="L55" s="330">
        <v>0</v>
      </c>
      <c r="M55" s="332">
        <v>44673</v>
      </c>
      <c r="N55" s="333">
        <v>300</v>
      </c>
      <c r="O55" s="333">
        <v>66</v>
      </c>
      <c r="P55" s="333">
        <v>366</v>
      </c>
      <c r="Q55" s="330">
        <v>65063</v>
      </c>
      <c r="R55" s="73">
        <f>IF(L55=0,O55*22%,"")</f>
        <v>14.52</v>
      </c>
      <c r="S55" s="294">
        <v>12</v>
      </c>
      <c r="T55">
        <v>7</v>
      </c>
      <c r="U55">
        <v>2022</v>
      </c>
      <c r="V55" s="13">
        <f>DATE(U55,T55,S55)</f>
        <v>44754</v>
      </c>
      <c r="W55" s="148">
        <f>+V55-M55</f>
        <v>81</v>
      </c>
      <c r="X55" s="286">
        <f>IF(W55&lt;65,60,75)</f>
        <v>75</v>
      </c>
      <c r="Y55" s="148">
        <f>+X55-W55</f>
        <v>-6</v>
      </c>
    </row>
    <row r="56" spans="3:25" x14ac:dyDescent="0.25">
      <c r="C56" s="330">
        <v>258</v>
      </c>
      <c r="D56" s="331" t="s">
        <v>70</v>
      </c>
      <c r="E56" s="330">
        <v>86231</v>
      </c>
      <c r="F56" s="331" t="s">
        <v>1045</v>
      </c>
      <c r="G56" s="331" t="s">
        <v>1046</v>
      </c>
      <c r="H56" s="332">
        <v>44681</v>
      </c>
      <c r="I56" s="331" t="s">
        <v>19</v>
      </c>
      <c r="J56" s="331" t="s">
        <v>1047</v>
      </c>
      <c r="K56" s="331" t="s">
        <v>1048</v>
      </c>
      <c r="L56" s="330">
        <v>0</v>
      </c>
      <c r="M56" s="332">
        <v>44672</v>
      </c>
      <c r="N56" s="333">
        <v>500</v>
      </c>
      <c r="O56" s="333">
        <v>110</v>
      </c>
      <c r="P56" s="333">
        <v>610</v>
      </c>
      <c r="Q56" s="330">
        <v>65063</v>
      </c>
      <c r="R56" s="73">
        <f>IF(L56=0,O56*22%,"")</f>
        <v>24.2</v>
      </c>
      <c r="S56" s="294">
        <v>12</v>
      </c>
      <c r="T56">
        <v>7</v>
      </c>
      <c r="U56">
        <v>2022</v>
      </c>
      <c r="V56" s="13">
        <f>DATE(U56,T56,S56)</f>
        <v>44754</v>
      </c>
      <c r="W56" s="148">
        <f>+V56-M56</f>
        <v>82</v>
      </c>
      <c r="X56" s="286">
        <f>IF(W56&lt;65,60,75)</f>
        <v>75</v>
      </c>
      <c r="Y56" s="148">
        <f>+X56-W56</f>
        <v>-7</v>
      </c>
    </row>
    <row r="57" spans="3:25" x14ac:dyDescent="0.25">
      <c r="C57" s="335">
        <v>261</v>
      </c>
      <c r="D57" s="336" t="s">
        <v>51</v>
      </c>
      <c r="E57" s="335">
        <v>86372</v>
      </c>
      <c r="F57" s="336" t="s">
        <v>1065</v>
      </c>
      <c r="G57" s="336" t="s">
        <v>647</v>
      </c>
      <c r="H57" s="337">
        <v>44697</v>
      </c>
      <c r="I57" s="336" t="s">
        <v>19</v>
      </c>
      <c r="J57" s="336" t="s">
        <v>1066</v>
      </c>
      <c r="K57" s="336" t="s">
        <v>1067</v>
      </c>
      <c r="L57" s="335">
        <v>0</v>
      </c>
      <c r="M57" s="337">
        <v>44691</v>
      </c>
      <c r="N57" s="338">
        <v>1800</v>
      </c>
      <c r="O57" s="338">
        <v>0</v>
      </c>
      <c r="P57" s="338">
        <v>1800</v>
      </c>
      <c r="Q57" s="335">
        <v>66280</v>
      </c>
      <c r="R57" s="73">
        <f>IF(L57=0,O57*22%,"")</f>
        <v>0</v>
      </c>
      <c r="S57" s="294">
        <v>12</v>
      </c>
      <c r="T57">
        <v>7</v>
      </c>
      <c r="U57">
        <v>2022</v>
      </c>
      <c r="V57" s="13">
        <f>DATE(U57,T57,S57)</f>
        <v>44754</v>
      </c>
      <c r="W57" s="148">
        <f>+V57-M57</f>
        <v>63</v>
      </c>
      <c r="X57" s="286">
        <f>IF(W57&lt;65,60,75)</f>
        <v>60</v>
      </c>
      <c r="Y57" s="148">
        <f>+X57-W57</f>
        <v>-3</v>
      </c>
    </row>
    <row r="58" spans="3:25" x14ac:dyDescent="0.25">
      <c r="C58" s="335">
        <v>262</v>
      </c>
      <c r="D58" s="336" t="s">
        <v>51</v>
      </c>
      <c r="E58" s="335">
        <v>86373</v>
      </c>
      <c r="F58" s="336" t="s">
        <v>172</v>
      </c>
      <c r="G58" s="336" t="s">
        <v>647</v>
      </c>
      <c r="H58" s="337">
        <v>44697</v>
      </c>
      <c r="I58" s="336" t="s">
        <v>19</v>
      </c>
      <c r="J58" s="336" t="s">
        <v>1068</v>
      </c>
      <c r="K58" s="336" t="s">
        <v>1069</v>
      </c>
      <c r="L58" s="335">
        <v>0</v>
      </c>
      <c r="M58" s="337">
        <v>44663</v>
      </c>
      <c r="N58" s="338">
        <v>1800</v>
      </c>
      <c r="O58" s="338">
        <v>0</v>
      </c>
      <c r="P58" s="338">
        <v>1800</v>
      </c>
      <c r="Q58" s="335">
        <v>66280</v>
      </c>
      <c r="R58" s="73">
        <f>IF(L58=0,O58*22%,"")</f>
        <v>0</v>
      </c>
      <c r="S58" s="294">
        <v>12</v>
      </c>
      <c r="T58">
        <v>7</v>
      </c>
      <c r="U58">
        <v>2022</v>
      </c>
      <c r="V58" s="13">
        <f>DATE(U58,T58,S58)</f>
        <v>44754</v>
      </c>
      <c r="W58" s="148">
        <f>+V58-M58</f>
        <v>91</v>
      </c>
      <c r="X58" s="286">
        <f>+W58</f>
        <v>91</v>
      </c>
      <c r="Y58" s="148">
        <f>+X58-W58</f>
        <v>0</v>
      </c>
    </row>
    <row r="59" spans="3:25" x14ac:dyDescent="0.25">
      <c r="C59" s="335">
        <v>263</v>
      </c>
      <c r="D59" s="336" t="s">
        <v>1000</v>
      </c>
      <c r="E59" s="335">
        <v>86376</v>
      </c>
      <c r="F59" s="336" t="s">
        <v>1001</v>
      </c>
      <c r="G59" s="336" t="s">
        <v>1002</v>
      </c>
      <c r="H59" s="337">
        <v>44697</v>
      </c>
      <c r="I59" s="336" t="s">
        <v>19</v>
      </c>
      <c r="J59" s="336" t="s">
        <v>1003</v>
      </c>
      <c r="K59" s="336" t="s">
        <v>1004</v>
      </c>
      <c r="L59" s="335">
        <v>0</v>
      </c>
      <c r="M59" s="337">
        <v>44681</v>
      </c>
      <c r="N59" s="338">
        <v>60</v>
      </c>
      <c r="O59" s="338">
        <v>13.2</v>
      </c>
      <c r="P59" s="338">
        <v>73.2</v>
      </c>
      <c r="Q59" s="335">
        <v>66866</v>
      </c>
      <c r="R59" s="73">
        <f>IF(L59=0,O59*22%,"")</f>
        <v>2.9039999999999999</v>
      </c>
      <c r="S59" s="294">
        <v>12</v>
      </c>
      <c r="T59">
        <v>7</v>
      </c>
      <c r="U59">
        <v>2022</v>
      </c>
      <c r="V59" s="13">
        <f>DATE(U59,T59,S59)</f>
        <v>44754</v>
      </c>
      <c r="W59" s="148">
        <f>+V59-M59</f>
        <v>73</v>
      </c>
      <c r="X59" s="286">
        <f>IF(W59&lt;65,60,75)</f>
        <v>75</v>
      </c>
      <c r="Y59" s="148">
        <f>+X59-W59</f>
        <v>2</v>
      </c>
    </row>
    <row r="60" spans="3:25" x14ac:dyDescent="0.25">
      <c r="C60" s="335">
        <v>264</v>
      </c>
      <c r="D60" s="336" t="s">
        <v>1000</v>
      </c>
      <c r="E60" s="335">
        <v>86377</v>
      </c>
      <c r="F60" s="336" t="s">
        <v>1005</v>
      </c>
      <c r="G60" s="336" t="s">
        <v>1002</v>
      </c>
      <c r="H60" s="337">
        <v>44697</v>
      </c>
      <c r="I60" s="336" t="s">
        <v>19</v>
      </c>
      <c r="J60" s="336" t="s">
        <v>1006</v>
      </c>
      <c r="K60" s="336" t="s">
        <v>1007</v>
      </c>
      <c r="L60" s="335">
        <v>0</v>
      </c>
      <c r="M60" s="337">
        <v>44681</v>
      </c>
      <c r="N60" s="338">
        <v>1419</v>
      </c>
      <c r="O60" s="338">
        <v>312.18</v>
      </c>
      <c r="P60" s="338">
        <v>1731.18</v>
      </c>
      <c r="Q60" s="335">
        <v>66866</v>
      </c>
      <c r="R60" s="73">
        <f>IF(L60=0,O60*22%,"")</f>
        <v>68.679600000000008</v>
      </c>
      <c r="S60" s="294">
        <v>12</v>
      </c>
      <c r="T60">
        <v>7</v>
      </c>
      <c r="U60">
        <v>2022</v>
      </c>
      <c r="V60" s="13">
        <f>DATE(U60,T60,S60)</f>
        <v>44754</v>
      </c>
      <c r="W60" s="148">
        <f>+V60-M60</f>
        <v>73</v>
      </c>
      <c r="X60" s="286">
        <f>IF(W60&lt;65,60,75)</f>
        <v>75</v>
      </c>
      <c r="Y60" s="148">
        <f>+X60-W60</f>
        <v>2</v>
      </c>
    </row>
    <row r="61" spans="3:25" x14ac:dyDescent="0.25">
      <c r="C61" s="335">
        <v>265</v>
      </c>
      <c r="D61" s="336" t="s">
        <v>95</v>
      </c>
      <c r="E61" s="335">
        <v>86378</v>
      </c>
      <c r="F61" s="336" t="s">
        <v>1038</v>
      </c>
      <c r="G61" s="336" t="s">
        <v>128</v>
      </c>
      <c r="H61" s="337">
        <v>44697</v>
      </c>
      <c r="I61" s="336" t="s">
        <v>19</v>
      </c>
      <c r="J61" s="336" t="s">
        <v>1039</v>
      </c>
      <c r="K61" s="336" t="s">
        <v>1040</v>
      </c>
      <c r="L61" s="335">
        <v>0</v>
      </c>
      <c r="M61" s="337">
        <v>44681</v>
      </c>
      <c r="N61" s="338">
        <v>130</v>
      </c>
      <c r="O61" s="338">
        <v>28.6</v>
      </c>
      <c r="P61" s="338">
        <v>158.6</v>
      </c>
      <c r="Q61" s="335">
        <v>66628</v>
      </c>
      <c r="R61" s="73">
        <f>IF(L61=0,O61*22%,"")</f>
        <v>6.2920000000000007</v>
      </c>
      <c r="S61" s="294">
        <v>12</v>
      </c>
      <c r="T61">
        <v>7</v>
      </c>
      <c r="U61">
        <v>2022</v>
      </c>
      <c r="V61" s="13">
        <f>DATE(U61,T61,S61)</f>
        <v>44754</v>
      </c>
      <c r="W61" s="148">
        <f>+V61-M61</f>
        <v>73</v>
      </c>
      <c r="X61" s="286">
        <f>IF(W61&lt;65,60,75)</f>
        <v>75</v>
      </c>
      <c r="Y61" s="148">
        <f>+X61-W61</f>
        <v>2</v>
      </c>
    </row>
    <row r="62" spans="3:25" x14ac:dyDescent="0.25">
      <c r="C62" s="335">
        <v>266</v>
      </c>
      <c r="D62" s="336" t="s">
        <v>110</v>
      </c>
      <c r="E62" s="335">
        <v>86379</v>
      </c>
      <c r="F62" s="336" t="s">
        <v>980</v>
      </c>
      <c r="G62" s="336" t="s">
        <v>107</v>
      </c>
      <c r="H62" s="337">
        <v>44697</v>
      </c>
      <c r="I62" s="336" t="s">
        <v>19</v>
      </c>
      <c r="J62" s="336" t="s">
        <v>981</v>
      </c>
      <c r="K62" s="336" t="s">
        <v>982</v>
      </c>
      <c r="L62" s="335">
        <v>0</v>
      </c>
      <c r="M62" s="337">
        <v>44681</v>
      </c>
      <c r="N62" s="338">
        <v>40</v>
      </c>
      <c r="O62" s="338">
        <v>8.8000000000000007</v>
      </c>
      <c r="P62" s="338">
        <v>48.8</v>
      </c>
      <c r="Q62" s="335">
        <v>65241</v>
      </c>
      <c r="R62" s="73">
        <f>IF(L62=0,O62*22%,"")</f>
        <v>1.9360000000000002</v>
      </c>
      <c r="S62" s="294">
        <v>12</v>
      </c>
      <c r="T62">
        <v>7</v>
      </c>
      <c r="U62">
        <v>2022</v>
      </c>
      <c r="V62" s="13">
        <f>DATE(U62,T62,S62)</f>
        <v>44754</v>
      </c>
      <c r="W62" s="148">
        <f>+V62-M62</f>
        <v>73</v>
      </c>
      <c r="X62" s="286">
        <f>IF(W62&lt;65,60,75)</f>
        <v>75</v>
      </c>
      <c r="Y62" s="148">
        <f>+X62-W62</f>
        <v>2</v>
      </c>
    </row>
    <row r="63" spans="3:25" x14ac:dyDescent="0.25">
      <c r="C63" s="335">
        <v>267</v>
      </c>
      <c r="D63" s="336" t="s">
        <v>32</v>
      </c>
      <c r="E63" s="335">
        <v>86380</v>
      </c>
      <c r="F63" s="336" t="s">
        <v>1133</v>
      </c>
      <c r="G63" s="336" t="s">
        <v>388</v>
      </c>
      <c r="H63" s="337">
        <v>44697</v>
      </c>
      <c r="I63" s="336" t="s">
        <v>19</v>
      </c>
      <c r="J63" s="336" t="s">
        <v>1134</v>
      </c>
      <c r="K63" s="336" t="s">
        <v>1135</v>
      </c>
      <c r="L63" s="335">
        <v>0</v>
      </c>
      <c r="M63" s="337">
        <v>44686</v>
      </c>
      <c r="N63" s="338">
        <v>86.37</v>
      </c>
      <c r="O63" s="338">
        <v>19</v>
      </c>
      <c r="P63" s="338">
        <v>105.37</v>
      </c>
      <c r="Q63" s="335">
        <v>7597</v>
      </c>
      <c r="R63" s="73">
        <f>IF(L63=0,O63*22%,"")</f>
        <v>4.18</v>
      </c>
      <c r="S63" s="294">
        <v>10</v>
      </c>
      <c r="T63">
        <v>8</v>
      </c>
      <c r="U63">
        <v>2022</v>
      </c>
      <c r="V63" s="13">
        <f>DATE(U63,T63,S63)</f>
        <v>44783</v>
      </c>
      <c r="W63" s="148">
        <f>+V63-M63</f>
        <v>97</v>
      </c>
      <c r="X63" s="286">
        <f>IF(W63&lt;65,60,75)</f>
        <v>75</v>
      </c>
      <c r="Y63" s="148">
        <f>+X63-W63</f>
        <v>-22</v>
      </c>
    </row>
    <row r="64" spans="3:25" x14ac:dyDescent="0.25">
      <c r="C64" s="335">
        <v>268</v>
      </c>
      <c r="D64" s="336" t="s">
        <v>106</v>
      </c>
      <c r="E64" s="335">
        <v>86381</v>
      </c>
      <c r="F64" s="336" t="s">
        <v>1192</v>
      </c>
      <c r="G64" s="336" t="s">
        <v>1193</v>
      </c>
      <c r="H64" s="337">
        <v>44697</v>
      </c>
      <c r="I64" s="336" t="s">
        <v>19</v>
      </c>
      <c r="J64" s="336" t="s">
        <v>1194</v>
      </c>
      <c r="K64" s="336" t="s">
        <v>1195</v>
      </c>
      <c r="L64" s="335">
        <v>0</v>
      </c>
      <c r="M64" s="337">
        <v>44690</v>
      </c>
      <c r="N64" s="338">
        <v>43</v>
      </c>
      <c r="O64" s="338">
        <v>9.4600000000000009</v>
      </c>
      <c r="P64" s="338">
        <v>52.46</v>
      </c>
      <c r="Q64" s="335">
        <v>64182</v>
      </c>
      <c r="R64" s="73">
        <f>IF(L64=0,O64*22%,"")</f>
        <v>2.0812000000000004</v>
      </c>
      <c r="S64" s="294">
        <v>10</v>
      </c>
      <c r="T64">
        <v>8</v>
      </c>
      <c r="U64">
        <v>2022</v>
      </c>
      <c r="V64" s="13">
        <f>DATE(U64,T64,S64)</f>
        <v>44783</v>
      </c>
      <c r="W64" s="148">
        <f>+V64-M64</f>
        <v>93</v>
      </c>
      <c r="X64" s="286">
        <v>90</v>
      </c>
      <c r="Y64" s="148">
        <f>+X64-W64</f>
        <v>-3</v>
      </c>
    </row>
    <row r="65" spans="3:25" x14ac:dyDescent="0.25">
      <c r="C65" s="335">
        <v>269</v>
      </c>
      <c r="D65" s="336" t="s">
        <v>22</v>
      </c>
      <c r="E65" s="335">
        <v>86382</v>
      </c>
      <c r="F65" s="336" t="s">
        <v>1111</v>
      </c>
      <c r="G65" s="336" t="s">
        <v>929</v>
      </c>
      <c r="H65" s="337">
        <v>44697</v>
      </c>
      <c r="I65" s="336" t="s">
        <v>19</v>
      </c>
      <c r="J65" s="336" t="s">
        <v>1112</v>
      </c>
      <c r="K65" s="336" t="s">
        <v>1113</v>
      </c>
      <c r="L65" s="335">
        <v>0</v>
      </c>
      <c r="M65" s="337">
        <v>44681</v>
      </c>
      <c r="N65" s="338">
        <v>12428.8</v>
      </c>
      <c r="O65" s="338">
        <v>2734.34</v>
      </c>
      <c r="P65" s="338">
        <v>15163.14</v>
      </c>
      <c r="Q65" s="335">
        <v>63660</v>
      </c>
      <c r="R65" s="73">
        <v>601.5548</v>
      </c>
      <c r="S65" s="294">
        <v>5</v>
      </c>
      <c r="T65">
        <v>8</v>
      </c>
      <c r="U65">
        <v>2022</v>
      </c>
      <c r="V65" s="13">
        <f>DATE(U65,T65,S65)</f>
        <v>44778</v>
      </c>
      <c r="W65" s="148">
        <f>+V65-M65</f>
        <v>97</v>
      </c>
      <c r="X65" s="286">
        <v>90</v>
      </c>
      <c r="Y65" s="148">
        <f>+X65-W65</f>
        <v>-7</v>
      </c>
    </row>
    <row r="66" spans="3:25" x14ac:dyDescent="0.25">
      <c r="C66" s="335">
        <v>270</v>
      </c>
      <c r="D66" s="336" t="s">
        <v>27</v>
      </c>
      <c r="E66" s="335">
        <v>86383</v>
      </c>
      <c r="F66" s="336" t="s">
        <v>1186</v>
      </c>
      <c r="G66" s="336" t="s">
        <v>133</v>
      </c>
      <c r="H66" s="337">
        <v>44697</v>
      </c>
      <c r="I66" s="336" t="s">
        <v>19</v>
      </c>
      <c r="J66" s="336" t="s">
        <v>1187</v>
      </c>
      <c r="K66" s="336" t="s">
        <v>1188</v>
      </c>
      <c r="L66" s="335">
        <v>0</v>
      </c>
      <c r="M66" s="337">
        <v>44688</v>
      </c>
      <c r="N66" s="338">
        <v>717.75</v>
      </c>
      <c r="O66" s="338">
        <v>28.71</v>
      </c>
      <c r="P66" s="338">
        <v>746.46</v>
      </c>
      <c r="Q66" s="335">
        <v>66226</v>
      </c>
      <c r="R66" s="73">
        <f>IF(L66=0,O66*22%,"")</f>
        <v>6.3162000000000003</v>
      </c>
      <c r="S66" s="294">
        <v>10</v>
      </c>
      <c r="T66">
        <v>8</v>
      </c>
      <c r="U66">
        <v>2022</v>
      </c>
      <c r="V66" s="13">
        <f>DATE(U66,T66,S66)</f>
        <v>44783</v>
      </c>
      <c r="W66" s="148">
        <f>+V66-M66</f>
        <v>95</v>
      </c>
      <c r="X66" s="286">
        <f>IF(W66&lt;65,60,75)</f>
        <v>75</v>
      </c>
      <c r="Y66" s="148">
        <f>+X66-W66</f>
        <v>-20</v>
      </c>
    </row>
    <row r="67" spans="3:25" x14ac:dyDescent="0.25">
      <c r="C67" s="335">
        <v>271</v>
      </c>
      <c r="D67" s="336" t="s">
        <v>818</v>
      </c>
      <c r="E67" s="335">
        <v>86384</v>
      </c>
      <c r="F67" s="336" t="s">
        <v>1239</v>
      </c>
      <c r="G67" s="336" t="s">
        <v>820</v>
      </c>
      <c r="H67" s="337">
        <v>44697</v>
      </c>
      <c r="I67" s="336" t="s">
        <v>19</v>
      </c>
      <c r="J67" s="336" t="s">
        <v>1240</v>
      </c>
      <c r="K67" s="336" t="s">
        <v>1241</v>
      </c>
      <c r="L67" s="335">
        <v>0</v>
      </c>
      <c r="M67" s="337">
        <v>44682</v>
      </c>
      <c r="N67" s="338">
        <v>150</v>
      </c>
      <c r="O67" s="338">
        <v>33</v>
      </c>
      <c r="P67" s="338">
        <v>183</v>
      </c>
      <c r="Q67" s="335">
        <v>66830</v>
      </c>
      <c r="R67" s="73">
        <v>7.26</v>
      </c>
      <c r="S67" s="294">
        <v>10</v>
      </c>
      <c r="T67">
        <v>8</v>
      </c>
      <c r="U67">
        <v>2022</v>
      </c>
      <c r="V67" s="13">
        <f>DATE(U67,T67,S67)</f>
        <v>44783</v>
      </c>
      <c r="W67" s="148">
        <f>+V67-M67</f>
        <v>101</v>
      </c>
      <c r="X67" s="286">
        <f>+W67</f>
        <v>101</v>
      </c>
      <c r="Y67" s="148">
        <f>+X67-W67</f>
        <v>0</v>
      </c>
    </row>
    <row r="68" spans="3:25" x14ac:dyDescent="0.25">
      <c r="C68" s="335">
        <v>272</v>
      </c>
      <c r="D68" s="336" t="s">
        <v>818</v>
      </c>
      <c r="E68" s="335">
        <v>86385</v>
      </c>
      <c r="F68" s="336" t="s">
        <v>1242</v>
      </c>
      <c r="G68" s="336" t="s">
        <v>820</v>
      </c>
      <c r="H68" s="337">
        <v>44697</v>
      </c>
      <c r="I68" s="336" t="s">
        <v>19</v>
      </c>
      <c r="J68" s="336" t="s">
        <v>1243</v>
      </c>
      <c r="K68" s="336" t="s">
        <v>1244</v>
      </c>
      <c r="L68" s="335">
        <v>0</v>
      </c>
      <c r="M68" s="337">
        <v>44682</v>
      </c>
      <c r="N68" s="338">
        <v>150</v>
      </c>
      <c r="O68" s="338">
        <v>33</v>
      </c>
      <c r="P68" s="338">
        <v>183</v>
      </c>
      <c r="Q68" s="335">
        <v>66830</v>
      </c>
      <c r="R68" s="73">
        <v>7.26</v>
      </c>
      <c r="S68" s="294">
        <v>10</v>
      </c>
      <c r="T68">
        <v>8</v>
      </c>
      <c r="U68">
        <v>2022</v>
      </c>
      <c r="V68" s="13">
        <f>DATE(U68,T68,S68)</f>
        <v>44783</v>
      </c>
      <c r="W68" s="148">
        <f>+V68-M68</f>
        <v>101</v>
      </c>
      <c r="X68" s="286">
        <f>+W68</f>
        <v>101</v>
      </c>
      <c r="Y68" s="148">
        <f>+X68-W68</f>
        <v>0</v>
      </c>
    </row>
    <row r="69" spans="3:25" x14ac:dyDescent="0.25">
      <c r="C69" s="335">
        <v>273</v>
      </c>
      <c r="D69" s="336" t="s">
        <v>21</v>
      </c>
      <c r="E69" s="335">
        <v>86386</v>
      </c>
      <c r="F69" s="336" t="s">
        <v>912</v>
      </c>
      <c r="G69" s="336" t="s">
        <v>158</v>
      </c>
      <c r="H69" s="337">
        <v>44697</v>
      </c>
      <c r="I69" s="336" t="s">
        <v>19</v>
      </c>
      <c r="J69" s="336" t="s">
        <v>913</v>
      </c>
      <c r="K69" s="336" t="s">
        <v>914</v>
      </c>
      <c r="L69" s="335">
        <v>0</v>
      </c>
      <c r="M69" s="337">
        <v>44681</v>
      </c>
      <c r="N69" s="338">
        <v>225</v>
      </c>
      <c r="O69" s="338">
        <v>22.5</v>
      </c>
      <c r="P69" s="338">
        <v>247.5</v>
      </c>
      <c r="Q69" s="335">
        <v>65098</v>
      </c>
      <c r="R69" s="73">
        <f>IF(L69=0,O69*22%,"")</f>
        <v>4.95</v>
      </c>
      <c r="S69" s="294">
        <v>5</v>
      </c>
      <c r="T69">
        <v>7</v>
      </c>
      <c r="U69">
        <v>2022</v>
      </c>
      <c r="V69" s="13">
        <f>DATE(U69,T69,S69)</f>
        <v>44747</v>
      </c>
      <c r="W69" s="148">
        <f>+V69-M69</f>
        <v>66</v>
      </c>
      <c r="X69" s="286">
        <f>IF(W69&lt;65,60,75)</f>
        <v>75</v>
      </c>
      <c r="Y69" s="148">
        <f>+X69-W69</f>
        <v>9</v>
      </c>
    </row>
    <row r="70" spans="3:25" x14ac:dyDescent="0.25">
      <c r="C70" s="335">
        <v>274</v>
      </c>
      <c r="D70" s="336" t="s">
        <v>21</v>
      </c>
      <c r="E70" s="335">
        <v>86387</v>
      </c>
      <c r="F70" s="336" t="s">
        <v>915</v>
      </c>
      <c r="G70" s="336" t="s">
        <v>916</v>
      </c>
      <c r="H70" s="337">
        <v>44697</v>
      </c>
      <c r="I70" s="336" t="s">
        <v>19</v>
      </c>
      <c r="J70" s="336" t="s">
        <v>917</v>
      </c>
      <c r="K70" s="336" t="s">
        <v>918</v>
      </c>
      <c r="L70" s="335">
        <v>0</v>
      </c>
      <c r="M70" s="337">
        <v>44681</v>
      </c>
      <c r="N70" s="338">
        <v>18019.47</v>
      </c>
      <c r="O70" s="338">
        <v>1801.95</v>
      </c>
      <c r="P70" s="338">
        <v>19821.419999999998</v>
      </c>
      <c r="Q70" s="335">
        <v>65098</v>
      </c>
      <c r="R70" s="73">
        <f>IF(L70=0,O70*22%,"")</f>
        <v>396.42900000000003</v>
      </c>
      <c r="S70" s="294">
        <v>5</v>
      </c>
      <c r="T70">
        <v>7</v>
      </c>
      <c r="U70">
        <v>2022</v>
      </c>
      <c r="V70" s="13">
        <f>DATE(U70,T70,S70)</f>
        <v>44747</v>
      </c>
      <c r="W70" s="148">
        <f>+V70-M70</f>
        <v>66</v>
      </c>
      <c r="X70" s="286">
        <f>IF(W70&lt;65,60,75)</f>
        <v>75</v>
      </c>
      <c r="Y70" s="148">
        <f>+X70-W70</f>
        <v>9</v>
      </c>
    </row>
    <row r="71" spans="3:25" x14ac:dyDescent="0.25">
      <c r="C71" s="335">
        <v>276</v>
      </c>
      <c r="D71" s="336" t="s">
        <v>54</v>
      </c>
      <c r="E71" s="335">
        <v>86389</v>
      </c>
      <c r="F71" s="336" t="s">
        <v>1034</v>
      </c>
      <c r="G71" s="336" t="s">
        <v>1035</v>
      </c>
      <c r="H71" s="337">
        <v>44697</v>
      </c>
      <c r="I71" s="336" t="s">
        <v>19</v>
      </c>
      <c r="J71" s="336" t="s">
        <v>1036</v>
      </c>
      <c r="K71" s="336" t="s">
        <v>1037</v>
      </c>
      <c r="L71" s="335">
        <v>0</v>
      </c>
      <c r="M71" s="337">
        <v>44680</v>
      </c>
      <c r="N71" s="338">
        <v>231</v>
      </c>
      <c r="O71" s="338">
        <v>50.82</v>
      </c>
      <c r="P71" s="338">
        <v>281.82</v>
      </c>
      <c r="Q71" s="335">
        <v>5092</v>
      </c>
      <c r="R71" s="73">
        <f>IF(L71=0,O71*22%,"")</f>
        <v>11.180400000000001</v>
      </c>
      <c r="S71" s="294">
        <v>12</v>
      </c>
      <c r="T71">
        <v>7</v>
      </c>
      <c r="U71">
        <v>2022</v>
      </c>
      <c r="V71" s="13">
        <f>DATE(U71,T71,S71)</f>
        <v>44754</v>
      </c>
      <c r="W71" s="148">
        <f>+V71-M71</f>
        <v>74</v>
      </c>
      <c r="X71" s="286">
        <f>IF(W71&lt;65,60,75)</f>
        <v>75</v>
      </c>
      <c r="Y71" s="148">
        <f>+X71-W71</f>
        <v>1</v>
      </c>
    </row>
    <row r="72" spans="3:25" x14ac:dyDescent="0.25">
      <c r="C72" s="335">
        <v>278</v>
      </c>
      <c r="D72" s="336" t="s">
        <v>31</v>
      </c>
      <c r="E72" s="335">
        <v>86391</v>
      </c>
      <c r="F72" s="336" t="s">
        <v>990</v>
      </c>
      <c r="G72" s="336" t="s">
        <v>413</v>
      </c>
      <c r="H72" s="337">
        <v>44697</v>
      </c>
      <c r="I72" s="336" t="s">
        <v>19</v>
      </c>
      <c r="J72" s="336" t="s">
        <v>991</v>
      </c>
      <c r="K72" s="336" t="s">
        <v>992</v>
      </c>
      <c r="L72" s="335">
        <v>0</v>
      </c>
      <c r="M72" s="337">
        <v>44681</v>
      </c>
      <c r="N72" s="338">
        <v>183.6</v>
      </c>
      <c r="O72" s="338">
        <v>40.39</v>
      </c>
      <c r="P72" s="338">
        <v>223.99</v>
      </c>
      <c r="Q72" s="335">
        <v>63679</v>
      </c>
      <c r="R72" s="73">
        <v>8.8857999999999997</v>
      </c>
      <c r="S72" s="294">
        <v>12</v>
      </c>
      <c r="T72">
        <v>7</v>
      </c>
      <c r="U72">
        <v>2022</v>
      </c>
      <c r="V72" s="13">
        <f>DATE(U72,T72,S72)</f>
        <v>44754</v>
      </c>
      <c r="W72" s="148">
        <f>+V72-M72</f>
        <v>73</v>
      </c>
      <c r="X72" s="286">
        <f>IF(W72&lt;65,60,75)</f>
        <v>75</v>
      </c>
      <c r="Y72" s="148">
        <f>+X72-W72</f>
        <v>2</v>
      </c>
    </row>
    <row r="73" spans="3:25" x14ac:dyDescent="0.25">
      <c r="C73" s="335">
        <v>279</v>
      </c>
      <c r="D73" s="336" t="s">
        <v>31</v>
      </c>
      <c r="E73" s="335">
        <v>86392</v>
      </c>
      <c r="F73" s="336" t="s">
        <v>993</v>
      </c>
      <c r="G73" s="336" t="s">
        <v>413</v>
      </c>
      <c r="H73" s="337">
        <v>44697</v>
      </c>
      <c r="I73" s="336" t="s">
        <v>19</v>
      </c>
      <c r="J73" s="336" t="s">
        <v>994</v>
      </c>
      <c r="K73" s="336" t="s">
        <v>995</v>
      </c>
      <c r="L73" s="335">
        <v>0</v>
      </c>
      <c r="M73" s="337">
        <v>44681</v>
      </c>
      <c r="N73" s="338">
        <v>176.26</v>
      </c>
      <c r="O73" s="338">
        <v>38.78</v>
      </c>
      <c r="P73" s="338">
        <v>215.04</v>
      </c>
      <c r="Q73" s="335">
        <v>63679</v>
      </c>
      <c r="R73" s="73">
        <v>8.531600000000001</v>
      </c>
      <c r="S73" s="294">
        <v>12</v>
      </c>
      <c r="T73">
        <v>7</v>
      </c>
      <c r="U73">
        <v>2022</v>
      </c>
      <c r="V73" s="13">
        <f>DATE(U73,T73,S73)</f>
        <v>44754</v>
      </c>
      <c r="W73" s="148">
        <f>+V73-M73</f>
        <v>73</v>
      </c>
      <c r="X73" s="286">
        <f>IF(W73&lt;65,60,75)</f>
        <v>75</v>
      </c>
      <c r="Y73" s="148">
        <f>+X73-W73</f>
        <v>2</v>
      </c>
    </row>
    <row r="74" spans="3:25" x14ac:dyDescent="0.25">
      <c r="C74" s="335">
        <v>280</v>
      </c>
      <c r="D74" s="336" t="s">
        <v>31</v>
      </c>
      <c r="E74" s="335">
        <v>86393</v>
      </c>
      <c r="F74" s="336" t="s">
        <v>996</v>
      </c>
      <c r="G74" s="336" t="s">
        <v>997</v>
      </c>
      <c r="H74" s="337">
        <v>44697</v>
      </c>
      <c r="I74" s="336" t="s">
        <v>19</v>
      </c>
      <c r="J74" s="336" t="s">
        <v>998</v>
      </c>
      <c r="K74" s="336" t="s">
        <v>999</v>
      </c>
      <c r="L74" s="335">
        <v>0</v>
      </c>
      <c r="M74" s="337">
        <v>44681</v>
      </c>
      <c r="N74" s="338">
        <v>102.9</v>
      </c>
      <c r="O74" s="338">
        <v>22.64</v>
      </c>
      <c r="P74" s="338">
        <v>125.54</v>
      </c>
      <c r="Q74" s="335">
        <v>63679</v>
      </c>
      <c r="R74" s="73">
        <f>IF(L74=0,O74*22%,"")</f>
        <v>4.9808000000000003</v>
      </c>
      <c r="S74" s="294">
        <v>12</v>
      </c>
      <c r="T74">
        <v>7</v>
      </c>
      <c r="U74">
        <v>2022</v>
      </c>
      <c r="V74" s="13">
        <f>DATE(U74,T74,S74)</f>
        <v>44754</v>
      </c>
      <c r="W74" s="148">
        <f>+V74-M74</f>
        <v>73</v>
      </c>
      <c r="X74" s="286">
        <f>IF(W74&lt;65,60,75)</f>
        <v>75</v>
      </c>
      <c r="Y74" s="148">
        <f>+X74-W74</f>
        <v>2</v>
      </c>
    </row>
    <row r="75" spans="3:25" x14ac:dyDescent="0.25">
      <c r="C75" s="335">
        <v>285</v>
      </c>
      <c r="D75" s="336" t="s">
        <v>818</v>
      </c>
      <c r="E75" s="335">
        <v>86403</v>
      </c>
      <c r="F75" s="336" t="s">
        <v>900</v>
      </c>
      <c r="G75" s="336" t="s">
        <v>820</v>
      </c>
      <c r="H75" s="337">
        <v>44697</v>
      </c>
      <c r="I75" s="336" t="s">
        <v>19</v>
      </c>
      <c r="J75" s="336" t="s">
        <v>1245</v>
      </c>
      <c r="K75" s="336" t="s">
        <v>1246</v>
      </c>
      <c r="L75" s="335">
        <v>0</v>
      </c>
      <c r="M75" s="337">
        <v>44687</v>
      </c>
      <c r="N75" s="338">
        <v>1200</v>
      </c>
      <c r="O75" s="338">
        <v>264</v>
      </c>
      <c r="P75" s="338">
        <v>1464</v>
      </c>
      <c r="Q75" s="335">
        <v>66830</v>
      </c>
      <c r="R75" s="73">
        <v>58.08</v>
      </c>
      <c r="S75" s="294">
        <v>10</v>
      </c>
      <c r="T75">
        <v>8</v>
      </c>
      <c r="U75">
        <v>2022</v>
      </c>
      <c r="V75" s="13">
        <f>DATE(U75,T75,S75)</f>
        <v>44783</v>
      </c>
      <c r="W75" s="148">
        <f>+V75-M75</f>
        <v>96</v>
      </c>
      <c r="X75" s="286">
        <f>+W75</f>
        <v>96</v>
      </c>
      <c r="Y75" s="148">
        <f>+X75-W75</f>
        <v>0</v>
      </c>
    </row>
    <row r="76" spans="3:25" x14ac:dyDescent="0.25">
      <c r="C76" s="335">
        <v>286</v>
      </c>
      <c r="D76" s="336" t="s">
        <v>22</v>
      </c>
      <c r="E76" s="335">
        <v>86405</v>
      </c>
      <c r="F76" s="336" t="s">
        <v>1114</v>
      </c>
      <c r="G76" s="336" t="s">
        <v>929</v>
      </c>
      <c r="H76" s="337">
        <v>44697</v>
      </c>
      <c r="I76" s="336" t="s">
        <v>19</v>
      </c>
      <c r="J76" s="336" t="s">
        <v>1115</v>
      </c>
      <c r="K76" s="336" t="s">
        <v>1116</v>
      </c>
      <c r="L76" s="335">
        <v>0</v>
      </c>
      <c r="M76" s="337">
        <v>44681</v>
      </c>
      <c r="N76" s="338">
        <v>37.090000000000003</v>
      </c>
      <c r="O76" s="338">
        <v>8.16</v>
      </c>
      <c r="P76" s="338">
        <v>45.25</v>
      </c>
      <c r="Q76" s="335">
        <v>63660</v>
      </c>
      <c r="R76" s="73">
        <v>1.7952000000000001</v>
      </c>
      <c r="S76" s="294">
        <v>5</v>
      </c>
      <c r="T76">
        <v>8</v>
      </c>
      <c r="U76">
        <v>2022</v>
      </c>
      <c r="V76" s="13">
        <f>DATE(U76,T76,S76)</f>
        <v>44778</v>
      </c>
      <c r="W76" s="148">
        <f>+V76-M76</f>
        <v>97</v>
      </c>
      <c r="X76" s="286">
        <v>90</v>
      </c>
      <c r="Y76" s="148">
        <f>+X76-W76</f>
        <v>-7</v>
      </c>
    </row>
    <row r="77" spans="3:25" x14ac:dyDescent="0.25">
      <c r="C77" s="335">
        <v>287</v>
      </c>
      <c r="D77" s="336" t="s">
        <v>26</v>
      </c>
      <c r="E77" s="335">
        <v>86406</v>
      </c>
      <c r="F77" s="336" t="s">
        <v>973</v>
      </c>
      <c r="G77" s="336" t="s">
        <v>99</v>
      </c>
      <c r="H77" s="337">
        <v>44697</v>
      </c>
      <c r="I77" s="336" t="s">
        <v>19</v>
      </c>
      <c r="J77" s="336" t="s">
        <v>974</v>
      </c>
      <c r="K77" s="336" t="s">
        <v>975</v>
      </c>
      <c r="L77" s="335">
        <v>0</v>
      </c>
      <c r="M77" s="337">
        <v>44681</v>
      </c>
      <c r="N77" s="338">
        <v>441</v>
      </c>
      <c r="O77" s="338">
        <v>97.02</v>
      </c>
      <c r="P77" s="338">
        <v>538.02</v>
      </c>
      <c r="Q77" s="335">
        <v>63667</v>
      </c>
      <c r="R77" s="73">
        <f>IF(L77=0,O77*22%,"")</f>
        <v>21.3444</v>
      </c>
      <c r="S77" s="294">
        <v>12</v>
      </c>
      <c r="T77">
        <v>7</v>
      </c>
      <c r="U77">
        <v>2022</v>
      </c>
      <c r="V77" s="13">
        <f>DATE(U77,T77,S77)</f>
        <v>44754</v>
      </c>
      <c r="W77" s="148">
        <f>+V77-M77</f>
        <v>73</v>
      </c>
      <c r="X77" s="286">
        <f>IF(W77&lt;65,60,75)</f>
        <v>75</v>
      </c>
      <c r="Y77" s="148">
        <f>+X77-W77</f>
        <v>2</v>
      </c>
    </row>
    <row r="78" spans="3:25" x14ac:dyDescent="0.25">
      <c r="C78" s="335">
        <v>289</v>
      </c>
      <c r="D78" s="336" t="s">
        <v>126</v>
      </c>
      <c r="E78" s="335">
        <v>86408</v>
      </c>
      <c r="F78" s="336" t="s">
        <v>1247</v>
      </c>
      <c r="G78" s="336" t="s">
        <v>1248</v>
      </c>
      <c r="H78" s="337">
        <v>44697</v>
      </c>
      <c r="I78" s="336" t="s">
        <v>19</v>
      </c>
      <c r="J78" s="336" t="s">
        <v>1249</v>
      </c>
      <c r="K78" s="336" t="s">
        <v>1250</v>
      </c>
      <c r="L78" s="335">
        <v>0</v>
      </c>
      <c r="M78" s="337">
        <v>44684</v>
      </c>
      <c r="N78" s="338">
        <v>2549</v>
      </c>
      <c r="O78" s="338">
        <v>560.78</v>
      </c>
      <c r="P78" s="338">
        <v>3109.78</v>
      </c>
      <c r="Q78" s="335">
        <v>64332</v>
      </c>
      <c r="R78" s="73">
        <f>IF(L78=0,O78*22%,"")</f>
        <v>123.3716</v>
      </c>
      <c r="S78" s="294">
        <v>10</v>
      </c>
      <c r="T78">
        <v>8</v>
      </c>
      <c r="U78">
        <v>2022</v>
      </c>
      <c r="V78" s="13">
        <f>DATE(U78,T78,S78)</f>
        <v>44783</v>
      </c>
      <c r="W78" s="148">
        <f>+V78-M78</f>
        <v>99</v>
      </c>
      <c r="X78" s="286">
        <f>IF(W78&lt;65,60,75)</f>
        <v>75</v>
      </c>
      <c r="Y78" s="148">
        <f>+X78-W78</f>
        <v>-24</v>
      </c>
    </row>
    <row r="79" spans="3:25" x14ac:dyDescent="0.25">
      <c r="C79" s="335">
        <v>290</v>
      </c>
      <c r="D79" s="336" t="s">
        <v>87</v>
      </c>
      <c r="E79" s="335">
        <v>86409</v>
      </c>
      <c r="F79" s="336" t="s">
        <v>969</v>
      </c>
      <c r="G79" s="336" t="s">
        <v>970</v>
      </c>
      <c r="H79" s="337">
        <v>44697</v>
      </c>
      <c r="I79" s="336" t="s">
        <v>19</v>
      </c>
      <c r="J79" s="336" t="s">
        <v>971</v>
      </c>
      <c r="K79" s="336" t="s">
        <v>972</v>
      </c>
      <c r="L79" s="335">
        <v>0</v>
      </c>
      <c r="M79" s="337">
        <v>44680</v>
      </c>
      <c r="N79" s="338">
        <v>324</v>
      </c>
      <c r="O79" s="338">
        <v>71.28</v>
      </c>
      <c r="P79" s="338">
        <v>395.28</v>
      </c>
      <c r="Q79" s="335">
        <v>66398</v>
      </c>
      <c r="R79" s="73">
        <f>IF(L79=0,O79*22%,"")</f>
        <v>15.6816</v>
      </c>
      <c r="S79" s="294">
        <v>12</v>
      </c>
      <c r="T79">
        <v>7</v>
      </c>
      <c r="U79">
        <v>2022</v>
      </c>
      <c r="V79" s="13">
        <f>DATE(U79,T79,S79)</f>
        <v>44754</v>
      </c>
      <c r="W79" s="148">
        <f>+V79-M79</f>
        <v>74</v>
      </c>
      <c r="X79" s="286">
        <f>IF(W79&lt;65,60,75)</f>
        <v>75</v>
      </c>
      <c r="Y79" s="148">
        <f>+X79-W79</f>
        <v>1</v>
      </c>
    </row>
    <row r="80" spans="3:25" x14ac:dyDescent="0.25">
      <c r="C80" s="335">
        <v>292</v>
      </c>
      <c r="D80" s="336" t="s">
        <v>78</v>
      </c>
      <c r="E80" s="335">
        <v>86443</v>
      </c>
      <c r="F80" s="336" t="s">
        <v>1101</v>
      </c>
      <c r="G80" s="336" t="s">
        <v>1102</v>
      </c>
      <c r="H80" s="337">
        <v>44701</v>
      </c>
      <c r="I80" s="336" t="s">
        <v>19</v>
      </c>
      <c r="J80" s="336" t="s">
        <v>1103</v>
      </c>
      <c r="K80" s="336" t="s">
        <v>1104</v>
      </c>
      <c r="L80" s="335">
        <v>0</v>
      </c>
      <c r="M80" s="337">
        <v>44694</v>
      </c>
      <c r="N80" s="338">
        <v>1760</v>
      </c>
      <c r="O80" s="338">
        <v>387.2</v>
      </c>
      <c r="P80" s="338">
        <v>2147.1999999999998</v>
      </c>
      <c r="Q80" s="335">
        <v>65798</v>
      </c>
      <c r="R80" s="73">
        <f>IF(L80=0,O80*22%,"")</f>
        <v>85.183999999999997</v>
      </c>
      <c r="S80" s="294">
        <v>22</v>
      </c>
      <c r="T80">
        <v>7</v>
      </c>
      <c r="U80">
        <v>2022</v>
      </c>
      <c r="V80" s="13">
        <f>DATE(U80,T80,S80)</f>
        <v>44764</v>
      </c>
      <c r="W80" s="148">
        <f>+V80-M80</f>
        <v>70</v>
      </c>
      <c r="X80" s="286">
        <f>IF(W80&lt;65,60,75)</f>
        <v>75</v>
      </c>
      <c r="Y80" s="148">
        <f>+X80-W80</f>
        <v>5</v>
      </c>
    </row>
    <row r="81" spans="3:25" x14ac:dyDescent="0.25">
      <c r="C81" s="335">
        <v>293</v>
      </c>
      <c r="D81" s="336" t="s">
        <v>34</v>
      </c>
      <c r="E81" s="335">
        <v>86444</v>
      </c>
      <c r="F81" s="336" t="s">
        <v>1210</v>
      </c>
      <c r="G81" s="336" t="s">
        <v>1211</v>
      </c>
      <c r="H81" s="337">
        <v>44701</v>
      </c>
      <c r="I81" s="336" t="s">
        <v>19</v>
      </c>
      <c r="J81" s="336" t="s">
        <v>1212</v>
      </c>
      <c r="K81" s="336" t="s">
        <v>1213</v>
      </c>
      <c r="L81" s="335">
        <v>0</v>
      </c>
      <c r="M81" s="337">
        <v>44697</v>
      </c>
      <c r="N81" s="338">
        <v>535</v>
      </c>
      <c r="O81" s="338">
        <v>117.7</v>
      </c>
      <c r="P81" s="338">
        <v>652.70000000000005</v>
      </c>
      <c r="Q81" s="335">
        <v>66491</v>
      </c>
      <c r="R81" s="73">
        <v>25.894000000000002</v>
      </c>
      <c r="S81" s="294">
        <v>10</v>
      </c>
      <c r="T81">
        <v>8</v>
      </c>
      <c r="U81">
        <v>2022</v>
      </c>
      <c r="V81" s="13">
        <f>DATE(U81,T81,S81)</f>
        <v>44783</v>
      </c>
      <c r="W81" s="148">
        <f>+V81-M81</f>
        <v>86</v>
      </c>
      <c r="X81" s="286">
        <f>IF(W81&lt;65,60,75)</f>
        <v>75</v>
      </c>
      <c r="Y81" s="148">
        <f>+X81-W81</f>
        <v>-11</v>
      </c>
    </row>
    <row r="82" spans="3:25" x14ac:dyDescent="0.25">
      <c r="C82" s="335">
        <v>295</v>
      </c>
      <c r="D82" s="336" t="s">
        <v>43</v>
      </c>
      <c r="E82" s="335">
        <v>86467</v>
      </c>
      <c r="F82" s="336" t="s">
        <v>959</v>
      </c>
      <c r="G82" s="336" t="s">
        <v>719</v>
      </c>
      <c r="H82" s="337">
        <v>44705</v>
      </c>
      <c r="I82" s="336" t="s">
        <v>19</v>
      </c>
      <c r="J82" s="336" t="s">
        <v>960</v>
      </c>
      <c r="K82" s="336" t="s">
        <v>961</v>
      </c>
      <c r="L82" s="335">
        <v>0</v>
      </c>
      <c r="M82" s="337">
        <v>44692</v>
      </c>
      <c r="N82" s="338">
        <v>324.43</v>
      </c>
      <c r="O82" s="338">
        <v>69.900000000000006</v>
      </c>
      <c r="P82" s="338">
        <v>394.33</v>
      </c>
      <c r="Q82" s="335">
        <v>64950</v>
      </c>
      <c r="R82" s="73">
        <f>IF(L82=0,O82*22%,"")</f>
        <v>15.378000000000002</v>
      </c>
      <c r="S82" s="294">
        <v>12</v>
      </c>
      <c r="T82">
        <v>7</v>
      </c>
      <c r="U82">
        <v>2022</v>
      </c>
      <c r="V82" s="13">
        <f>DATE(U82,T82,S82)</f>
        <v>44754</v>
      </c>
      <c r="W82" s="148">
        <f>+V82-M82</f>
        <v>62</v>
      </c>
      <c r="X82" s="286">
        <f>IF(W82&lt;65,60,75)</f>
        <v>60</v>
      </c>
      <c r="Y82" s="148">
        <f>+X82-W82</f>
        <v>-2</v>
      </c>
    </row>
    <row r="83" spans="3:25" x14ac:dyDescent="0.25">
      <c r="C83" s="335">
        <v>296</v>
      </c>
      <c r="D83" s="336" t="s">
        <v>37</v>
      </c>
      <c r="E83" s="335">
        <v>86468</v>
      </c>
      <c r="F83" s="336" t="s">
        <v>951</v>
      </c>
      <c r="G83" s="336" t="s">
        <v>121</v>
      </c>
      <c r="H83" s="337">
        <v>44705</v>
      </c>
      <c r="I83" s="336" t="s">
        <v>19</v>
      </c>
      <c r="J83" s="336" t="s">
        <v>952</v>
      </c>
      <c r="K83" s="336" t="s">
        <v>953</v>
      </c>
      <c r="L83" s="335">
        <v>0</v>
      </c>
      <c r="M83" s="337">
        <v>44692</v>
      </c>
      <c r="N83" s="338">
        <v>1040</v>
      </c>
      <c r="O83" s="338">
        <v>0</v>
      </c>
      <c r="P83" s="338">
        <v>1040</v>
      </c>
      <c r="Q83" s="335">
        <v>66417</v>
      </c>
      <c r="R83" s="73">
        <f>IF(L83=0,O83*22%,"")</f>
        <v>0</v>
      </c>
      <c r="S83" s="294">
        <v>12</v>
      </c>
      <c r="T83">
        <v>7</v>
      </c>
      <c r="U83">
        <v>2022</v>
      </c>
      <c r="V83" s="13">
        <f>DATE(U83,T83,S83)</f>
        <v>44754</v>
      </c>
      <c r="W83" s="148">
        <f>+V83-M83</f>
        <v>62</v>
      </c>
      <c r="X83" s="286">
        <f>IF(W83&lt;65,60,75)</f>
        <v>60</v>
      </c>
      <c r="Y83" s="148">
        <f>+X83-W83</f>
        <v>-2</v>
      </c>
    </row>
    <row r="84" spans="3:25" x14ac:dyDescent="0.25">
      <c r="C84" s="335">
        <v>297</v>
      </c>
      <c r="D84" s="336" t="s">
        <v>35</v>
      </c>
      <c r="E84" s="335">
        <v>86469</v>
      </c>
      <c r="F84" s="336" t="s">
        <v>1221</v>
      </c>
      <c r="G84" s="336" t="s">
        <v>1222</v>
      </c>
      <c r="H84" s="337">
        <v>44705</v>
      </c>
      <c r="I84" s="336" t="s">
        <v>19</v>
      </c>
      <c r="J84" s="336" t="s">
        <v>1223</v>
      </c>
      <c r="K84" s="336" t="s">
        <v>1224</v>
      </c>
      <c r="L84" s="335">
        <v>0</v>
      </c>
      <c r="M84" s="337">
        <v>44687</v>
      </c>
      <c r="N84" s="338">
        <v>187.67</v>
      </c>
      <c r="O84" s="338">
        <v>41.29</v>
      </c>
      <c r="P84" s="338">
        <v>228.96</v>
      </c>
      <c r="Q84" s="335">
        <v>63886</v>
      </c>
      <c r="R84" s="73">
        <v>9.0838000000000001</v>
      </c>
      <c r="S84" s="294">
        <v>10</v>
      </c>
      <c r="T84">
        <v>8</v>
      </c>
      <c r="U84">
        <v>2022</v>
      </c>
      <c r="V84" s="13">
        <f>DATE(U84,T84,S84)</f>
        <v>44783</v>
      </c>
      <c r="W84" s="148">
        <f>+V84-M84</f>
        <v>96</v>
      </c>
      <c r="X84" s="286">
        <f>IF(W84&lt;65,60,75)</f>
        <v>75</v>
      </c>
      <c r="Y84" s="148">
        <f>+X84-W84</f>
        <v>-21</v>
      </c>
    </row>
    <row r="85" spans="3:25" x14ac:dyDescent="0.25">
      <c r="C85" s="341">
        <v>298</v>
      </c>
      <c r="D85" s="342" t="s">
        <v>26</v>
      </c>
      <c r="E85" s="341">
        <v>86482</v>
      </c>
      <c r="F85" s="342" t="s">
        <v>1175</v>
      </c>
      <c r="G85" s="342" t="s">
        <v>99</v>
      </c>
      <c r="H85" s="343">
        <v>44701</v>
      </c>
      <c r="I85" s="342" t="s">
        <v>19</v>
      </c>
      <c r="J85" s="342" t="s">
        <v>1176</v>
      </c>
      <c r="K85" s="342" t="s">
        <v>1177</v>
      </c>
      <c r="L85" s="341">
        <v>0</v>
      </c>
      <c r="M85" s="343">
        <v>44701</v>
      </c>
      <c r="N85" s="344">
        <v>1197</v>
      </c>
      <c r="O85" s="344">
        <v>263.33999999999997</v>
      </c>
      <c r="P85" s="344">
        <v>1460.34</v>
      </c>
      <c r="Q85" s="341">
        <v>63667</v>
      </c>
      <c r="R85" s="73">
        <f>IF(L85=0,O85*22%,"")</f>
        <v>57.934799999999996</v>
      </c>
      <c r="S85" s="294">
        <v>10</v>
      </c>
      <c r="T85">
        <v>8</v>
      </c>
      <c r="U85">
        <v>2022</v>
      </c>
      <c r="V85" s="13">
        <f>DATE(U85,T85,S85)</f>
        <v>44783</v>
      </c>
      <c r="W85" s="148">
        <f>+V85-M85</f>
        <v>82</v>
      </c>
      <c r="X85" s="286">
        <f>IF(W85&lt;65,60,75)</f>
        <v>75</v>
      </c>
      <c r="Y85" s="148">
        <f>+X85-W85</f>
        <v>-7</v>
      </c>
    </row>
    <row r="86" spans="3:25" x14ac:dyDescent="0.25">
      <c r="C86" s="341">
        <v>300</v>
      </c>
      <c r="D86" s="342" t="s">
        <v>44</v>
      </c>
      <c r="E86" s="341">
        <v>86484</v>
      </c>
      <c r="F86" s="342" t="s">
        <v>1070</v>
      </c>
      <c r="G86" s="342" t="s">
        <v>333</v>
      </c>
      <c r="H86" s="343">
        <v>44701</v>
      </c>
      <c r="I86" s="342" t="s">
        <v>19</v>
      </c>
      <c r="J86" s="342" t="s">
        <v>1071</v>
      </c>
      <c r="K86" s="342" t="s">
        <v>1072</v>
      </c>
      <c r="L86" s="341">
        <v>0</v>
      </c>
      <c r="M86" s="343">
        <v>44693</v>
      </c>
      <c r="N86" s="344">
        <v>11887.05</v>
      </c>
      <c r="O86" s="344">
        <v>594.35</v>
      </c>
      <c r="P86" s="344">
        <v>12481.4</v>
      </c>
      <c r="Q86" s="341">
        <v>66326</v>
      </c>
      <c r="R86" s="73">
        <f>IF(L86=0,O86*22%,"")</f>
        <v>130.75700000000001</v>
      </c>
      <c r="S86" s="294">
        <v>18</v>
      </c>
      <c r="T86">
        <v>7</v>
      </c>
      <c r="U86">
        <v>2022</v>
      </c>
      <c r="V86" s="13">
        <f>DATE(U86,T86,S86)</f>
        <v>44760</v>
      </c>
      <c r="W86" s="148">
        <f>+V86-M86</f>
        <v>67</v>
      </c>
      <c r="X86" s="286">
        <v>60</v>
      </c>
      <c r="Y86" s="148">
        <f>+X86-W86</f>
        <v>-7</v>
      </c>
    </row>
    <row r="87" spans="3:25" x14ac:dyDescent="0.25">
      <c r="C87" s="341">
        <v>301</v>
      </c>
      <c r="D87" s="342" t="s">
        <v>44</v>
      </c>
      <c r="E87" s="341">
        <v>86485</v>
      </c>
      <c r="F87" s="342" t="s">
        <v>1073</v>
      </c>
      <c r="G87" s="342" t="s">
        <v>333</v>
      </c>
      <c r="H87" s="343">
        <v>44701</v>
      </c>
      <c r="I87" s="342" t="s">
        <v>19</v>
      </c>
      <c r="J87" s="342" t="s">
        <v>1074</v>
      </c>
      <c r="K87" s="342" t="s">
        <v>1075</v>
      </c>
      <c r="L87" s="341">
        <v>0</v>
      </c>
      <c r="M87" s="343">
        <v>44693</v>
      </c>
      <c r="N87" s="344">
        <v>309.79000000000002</v>
      </c>
      <c r="O87" s="344">
        <v>15.49</v>
      </c>
      <c r="P87" s="344">
        <v>325.27999999999997</v>
      </c>
      <c r="Q87" s="341">
        <v>66326</v>
      </c>
      <c r="R87" s="73">
        <f>IF(L87=0,O87*22%,"")</f>
        <v>3.4077999999999999</v>
      </c>
      <c r="S87" s="294">
        <v>18</v>
      </c>
      <c r="T87">
        <v>7</v>
      </c>
      <c r="U87">
        <v>2022</v>
      </c>
      <c r="V87" s="13">
        <f>DATE(U87,T87,S87)</f>
        <v>44760</v>
      </c>
      <c r="W87" s="148">
        <f>+V87-M87</f>
        <v>67</v>
      </c>
      <c r="X87" s="286">
        <v>60</v>
      </c>
      <c r="Y87" s="148">
        <f>+X87-W87</f>
        <v>-7</v>
      </c>
    </row>
    <row r="88" spans="3:25" x14ac:dyDescent="0.25">
      <c r="C88" s="341">
        <v>302</v>
      </c>
      <c r="D88" s="342" t="s">
        <v>83</v>
      </c>
      <c r="E88" s="341">
        <v>86486</v>
      </c>
      <c r="F88" s="342" t="s">
        <v>1136</v>
      </c>
      <c r="G88" s="342" t="s">
        <v>1137</v>
      </c>
      <c r="H88" s="343">
        <v>44701</v>
      </c>
      <c r="I88" s="342" t="s">
        <v>19</v>
      </c>
      <c r="J88" s="342" t="s">
        <v>1138</v>
      </c>
      <c r="K88" s="342" t="s">
        <v>1139</v>
      </c>
      <c r="L88" s="341">
        <v>0</v>
      </c>
      <c r="M88" s="343">
        <v>44693</v>
      </c>
      <c r="N88" s="344">
        <v>300</v>
      </c>
      <c r="O88" s="344">
        <v>66</v>
      </c>
      <c r="P88" s="344">
        <v>366</v>
      </c>
      <c r="Q88" s="341">
        <v>66079</v>
      </c>
      <c r="R88" s="73">
        <f>IF(L88=0,O88*22%,"")</f>
        <v>14.52</v>
      </c>
      <c r="S88" s="294">
        <v>10</v>
      </c>
      <c r="T88">
        <v>8</v>
      </c>
      <c r="U88">
        <v>2022</v>
      </c>
      <c r="V88" s="13">
        <f>DATE(U88,T88,S88)</f>
        <v>44783</v>
      </c>
      <c r="W88" s="148">
        <f>+V88-M88</f>
        <v>90</v>
      </c>
      <c r="X88" s="286">
        <f>IF(W88&lt;65,60,75)</f>
        <v>75</v>
      </c>
      <c r="Y88" s="148">
        <f>+X88-W88</f>
        <v>-15</v>
      </c>
    </row>
    <row r="89" spans="3:25" x14ac:dyDescent="0.25">
      <c r="C89" s="341">
        <v>303</v>
      </c>
      <c r="D89" s="342" t="s">
        <v>119</v>
      </c>
      <c r="E89" s="341">
        <v>86487</v>
      </c>
      <c r="F89" s="342" t="s">
        <v>1120</v>
      </c>
      <c r="G89" s="342" t="s">
        <v>1121</v>
      </c>
      <c r="H89" s="343">
        <v>44701</v>
      </c>
      <c r="I89" s="342" t="s">
        <v>19</v>
      </c>
      <c r="J89" s="342" t="s">
        <v>1122</v>
      </c>
      <c r="K89" s="342" t="s">
        <v>1123</v>
      </c>
      <c r="L89" s="341">
        <v>0</v>
      </c>
      <c r="M89" s="343">
        <v>44700</v>
      </c>
      <c r="N89" s="344">
        <v>2600</v>
      </c>
      <c r="O89" s="344">
        <v>572</v>
      </c>
      <c r="P89" s="344">
        <v>3172</v>
      </c>
      <c r="Q89" s="341">
        <v>66394</v>
      </c>
      <c r="R89" s="73">
        <f>IF(L89=0,O89*22%,"")</f>
        <v>125.84</v>
      </c>
      <c r="S89" s="294">
        <v>5</v>
      </c>
      <c r="T89">
        <v>8</v>
      </c>
      <c r="U89">
        <v>2022</v>
      </c>
      <c r="V89" s="13">
        <f>DATE(U89,T89,S89)</f>
        <v>44778</v>
      </c>
      <c r="W89" s="148">
        <f>+V89-M89</f>
        <v>78</v>
      </c>
      <c r="X89" s="286">
        <f>IF(W89&lt;65,60,75)</f>
        <v>75</v>
      </c>
      <c r="Y89" s="148">
        <f>+X89-W89</f>
        <v>-3</v>
      </c>
    </row>
    <row r="90" spans="3:25" x14ac:dyDescent="0.25">
      <c r="C90" s="341">
        <v>304</v>
      </c>
      <c r="D90" s="342" t="s">
        <v>40</v>
      </c>
      <c r="E90" s="341">
        <v>86488</v>
      </c>
      <c r="F90" s="342" t="s">
        <v>1052</v>
      </c>
      <c r="G90" s="342" t="s">
        <v>1053</v>
      </c>
      <c r="H90" s="343">
        <v>44701</v>
      </c>
      <c r="I90" s="342" t="s">
        <v>19</v>
      </c>
      <c r="J90" s="342" t="s">
        <v>1054</v>
      </c>
      <c r="K90" s="342" t="s">
        <v>1055</v>
      </c>
      <c r="L90" s="341">
        <v>0</v>
      </c>
      <c r="M90" s="343">
        <v>44681</v>
      </c>
      <c r="N90" s="344">
        <v>1080</v>
      </c>
      <c r="O90" s="344">
        <v>237.6</v>
      </c>
      <c r="P90" s="344">
        <v>1317.6</v>
      </c>
      <c r="Q90" s="341">
        <v>63618</v>
      </c>
      <c r="R90" s="73">
        <f>IF(L90=0,O90*22%,"")</f>
        <v>52.271999999999998</v>
      </c>
      <c r="S90" s="294">
        <v>12</v>
      </c>
      <c r="T90">
        <v>7</v>
      </c>
      <c r="U90">
        <v>2022</v>
      </c>
      <c r="V90" s="13">
        <f>DATE(U90,T90,S90)</f>
        <v>44754</v>
      </c>
      <c r="W90" s="148">
        <f>+V90-M90</f>
        <v>73</v>
      </c>
      <c r="X90" s="286">
        <f>IF(W90&lt;65,60,75)</f>
        <v>75</v>
      </c>
      <c r="Y90" s="148">
        <f>+X90-W90</f>
        <v>2</v>
      </c>
    </row>
    <row r="91" spans="3:25" x14ac:dyDescent="0.25">
      <c r="C91" s="341">
        <v>305</v>
      </c>
      <c r="D91" s="342" t="s">
        <v>40</v>
      </c>
      <c r="E91" s="341">
        <v>86489</v>
      </c>
      <c r="F91" s="342" t="s">
        <v>1056</v>
      </c>
      <c r="G91" s="342" t="s">
        <v>89</v>
      </c>
      <c r="H91" s="343">
        <v>44701</v>
      </c>
      <c r="I91" s="342" t="s">
        <v>19</v>
      </c>
      <c r="J91" s="342" t="s">
        <v>1057</v>
      </c>
      <c r="K91" s="342" t="s">
        <v>1058</v>
      </c>
      <c r="L91" s="341">
        <v>0</v>
      </c>
      <c r="M91" s="343">
        <v>44681</v>
      </c>
      <c r="N91" s="344">
        <v>604</v>
      </c>
      <c r="O91" s="344">
        <v>132.88</v>
      </c>
      <c r="P91" s="344">
        <v>736.88</v>
      </c>
      <c r="Q91" s="341">
        <v>63618</v>
      </c>
      <c r="R91" s="73">
        <f>IF(L91=0,O91*22%,"")</f>
        <v>29.233599999999999</v>
      </c>
      <c r="S91" s="294">
        <v>12</v>
      </c>
      <c r="T91">
        <v>7</v>
      </c>
      <c r="U91">
        <v>2022</v>
      </c>
      <c r="V91" s="13">
        <f>DATE(U91,T91,S91)</f>
        <v>44754</v>
      </c>
      <c r="W91" s="148">
        <f>+V91-M91</f>
        <v>73</v>
      </c>
      <c r="X91" s="286">
        <f>IF(W91&lt;65,60,75)</f>
        <v>75</v>
      </c>
      <c r="Y91" s="148">
        <f>+X91-W91</f>
        <v>2</v>
      </c>
    </row>
    <row r="92" spans="3:25" x14ac:dyDescent="0.25">
      <c r="C92" s="341">
        <v>306</v>
      </c>
      <c r="D92" s="342" t="s">
        <v>45</v>
      </c>
      <c r="E92" s="341">
        <v>86494</v>
      </c>
      <c r="F92" s="342" t="s">
        <v>1076</v>
      </c>
      <c r="G92" s="342" t="s">
        <v>125</v>
      </c>
      <c r="H92" s="343">
        <v>44701</v>
      </c>
      <c r="I92" s="342" t="s">
        <v>19</v>
      </c>
      <c r="J92" s="342" t="s">
        <v>1077</v>
      </c>
      <c r="K92" s="342" t="s">
        <v>1078</v>
      </c>
      <c r="L92" s="341">
        <v>0</v>
      </c>
      <c r="M92" s="343">
        <v>44698</v>
      </c>
      <c r="N92" s="344">
        <v>208.95</v>
      </c>
      <c r="O92" s="344">
        <v>45.97</v>
      </c>
      <c r="P92" s="344">
        <v>254.92</v>
      </c>
      <c r="Q92" s="341">
        <v>65856</v>
      </c>
      <c r="R92" s="73">
        <v>10.1134</v>
      </c>
      <c r="S92" s="294">
        <v>20</v>
      </c>
      <c r="T92">
        <v>7</v>
      </c>
      <c r="U92">
        <v>2022</v>
      </c>
      <c r="V92" s="13">
        <f>DATE(U92,T92,S92)</f>
        <v>44762</v>
      </c>
      <c r="W92" s="148">
        <f>+V92-M92</f>
        <v>64</v>
      </c>
      <c r="X92" s="286">
        <f>IF(W92&lt;65,60,75)</f>
        <v>60</v>
      </c>
      <c r="Y92" s="148">
        <f>+X92-W92</f>
        <v>-4</v>
      </c>
    </row>
    <row r="93" spans="3:25" x14ac:dyDescent="0.25">
      <c r="C93" s="341">
        <v>307</v>
      </c>
      <c r="D93" s="342" t="s">
        <v>45</v>
      </c>
      <c r="E93" s="341">
        <v>86495</v>
      </c>
      <c r="F93" s="342" t="s">
        <v>1079</v>
      </c>
      <c r="G93" s="342" t="s">
        <v>125</v>
      </c>
      <c r="H93" s="343">
        <v>44701</v>
      </c>
      <c r="I93" s="342" t="s">
        <v>19</v>
      </c>
      <c r="J93" s="342" t="s">
        <v>1080</v>
      </c>
      <c r="K93" s="342" t="s">
        <v>1081</v>
      </c>
      <c r="L93" s="341">
        <v>0</v>
      </c>
      <c r="M93" s="343">
        <v>44698</v>
      </c>
      <c r="N93" s="344">
        <v>321.64</v>
      </c>
      <c r="O93" s="344">
        <v>70.760000000000005</v>
      </c>
      <c r="P93" s="344">
        <v>392.4</v>
      </c>
      <c r="Q93" s="341">
        <v>65856</v>
      </c>
      <c r="R93" s="73">
        <v>15.567200000000001</v>
      </c>
      <c r="S93" s="294">
        <v>20</v>
      </c>
      <c r="T93">
        <v>7</v>
      </c>
      <c r="U93">
        <v>2022</v>
      </c>
      <c r="V93" s="13">
        <f>DATE(U93,T93,S93)</f>
        <v>44762</v>
      </c>
      <c r="W93" s="148">
        <f>+V93-M93</f>
        <v>64</v>
      </c>
      <c r="X93" s="286">
        <f>IF(W93&lt;65,60,75)</f>
        <v>60</v>
      </c>
      <c r="Y93" s="148">
        <f>+X93-W93</f>
        <v>-4</v>
      </c>
    </row>
    <row r="94" spans="3:25" x14ac:dyDescent="0.25">
      <c r="C94" s="341">
        <v>308</v>
      </c>
      <c r="D94" s="342" t="s">
        <v>34</v>
      </c>
      <c r="E94" s="341">
        <v>86496</v>
      </c>
      <c r="F94" s="342" t="s">
        <v>1214</v>
      </c>
      <c r="G94" s="342" t="s">
        <v>1211</v>
      </c>
      <c r="H94" s="343">
        <v>44701</v>
      </c>
      <c r="I94" s="342" t="s">
        <v>19</v>
      </c>
      <c r="J94" s="342" t="s">
        <v>1215</v>
      </c>
      <c r="K94" s="342" t="s">
        <v>1216</v>
      </c>
      <c r="L94" s="341">
        <v>0</v>
      </c>
      <c r="M94" s="343">
        <v>44697</v>
      </c>
      <c r="N94" s="344">
        <v>82.17</v>
      </c>
      <c r="O94" s="344">
        <v>18.079999999999998</v>
      </c>
      <c r="P94" s="344">
        <v>100.25</v>
      </c>
      <c r="Q94" s="341">
        <v>66491</v>
      </c>
      <c r="R94" s="73">
        <v>3.9775999999999998</v>
      </c>
      <c r="S94" s="294">
        <v>10</v>
      </c>
      <c r="T94">
        <v>8</v>
      </c>
      <c r="U94">
        <v>2022</v>
      </c>
      <c r="V94" s="13">
        <f>DATE(U94,T94,S94)</f>
        <v>44783</v>
      </c>
      <c r="W94" s="148">
        <f>+V94-M94</f>
        <v>86</v>
      </c>
      <c r="X94" s="286">
        <f>IF(W94&lt;65,60,75)</f>
        <v>75</v>
      </c>
      <c r="Y94" s="148">
        <f>+X94-W94</f>
        <v>-11</v>
      </c>
    </row>
    <row r="95" spans="3:25" x14ac:dyDescent="0.25">
      <c r="C95" s="341">
        <v>309</v>
      </c>
      <c r="D95" s="342" t="s">
        <v>35</v>
      </c>
      <c r="E95" s="341">
        <v>86497</v>
      </c>
      <c r="F95" s="342" t="s">
        <v>1225</v>
      </c>
      <c r="G95" s="342" t="s">
        <v>438</v>
      </c>
      <c r="H95" s="343">
        <v>44701</v>
      </c>
      <c r="I95" s="342" t="s">
        <v>59</v>
      </c>
      <c r="J95" s="342" t="s">
        <v>1226</v>
      </c>
      <c r="K95" s="342" t="s">
        <v>1227</v>
      </c>
      <c r="L95" s="341">
        <v>0</v>
      </c>
      <c r="M95" s="343">
        <v>44683</v>
      </c>
      <c r="N95" s="416">
        <v>-55.4</v>
      </c>
      <c r="O95" s="416">
        <v>-12.19</v>
      </c>
      <c r="P95" s="416">
        <v>-67.59</v>
      </c>
      <c r="Q95" s="341">
        <v>63886</v>
      </c>
      <c r="R95" s="73">
        <v>-2.6818</v>
      </c>
      <c r="S95" s="294">
        <v>10</v>
      </c>
      <c r="T95">
        <v>8</v>
      </c>
      <c r="U95">
        <v>2022</v>
      </c>
      <c r="V95" s="13">
        <f>DATE(U95,T95,S95)</f>
        <v>44783</v>
      </c>
      <c r="W95" s="148">
        <f>+V95-M95</f>
        <v>100</v>
      </c>
      <c r="X95" s="286">
        <f>IF(W95&lt;65,60,75)</f>
        <v>75</v>
      </c>
      <c r="Y95" s="148">
        <f>+X95-W95</f>
        <v>-25</v>
      </c>
    </row>
    <row r="96" spans="3:25" x14ac:dyDescent="0.25">
      <c r="C96" s="341">
        <v>310</v>
      </c>
      <c r="D96" s="342" t="s">
        <v>33</v>
      </c>
      <c r="E96" s="341">
        <v>86515</v>
      </c>
      <c r="F96" s="342" t="s">
        <v>1011</v>
      </c>
      <c r="G96" s="342" t="s">
        <v>241</v>
      </c>
      <c r="H96" s="343">
        <v>44712</v>
      </c>
      <c r="I96" s="342" t="s">
        <v>19</v>
      </c>
      <c r="J96" s="342" t="s">
        <v>1012</v>
      </c>
      <c r="K96" s="342" t="s">
        <v>1013</v>
      </c>
      <c r="L96" s="341">
        <v>0</v>
      </c>
      <c r="M96" s="343">
        <v>44681</v>
      </c>
      <c r="N96" s="344">
        <v>439.75</v>
      </c>
      <c r="O96" s="344">
        <v>96.75</v>
      </c>
      <c r="P96" s="344">
        <v>536.5</v>
      </c>
      <c r="Q96" s="341">
        <v>64249</v>
      </c>
      <c r="R96" s="73">
        <f>IF(L96=0,O96*22%,"")</f>
        <v>21.285</v>
      </c>
      <c r="S96" s="294">
        <v>12</v>
      </c>
      <c r="T96">
        <v>7</v>
      </c>
      <c r="U96">
        <v>2022</v>
      </c>
      <c r="V96" s="13">
        <f>DATE(U96,T96,S96)</f>
        <v>44754</v>
      </c>
      <c r="W96" s="148">
        <f>+V96-M96</f>
        <v>73</v>
      </c>
      <c r="X96" s="286">
        <f>IF(W96&lt;65,60,75)</f>
        <v>75</v>
      </c>
      <c r="Y96" s="148">
        <f>+X96-W96</f>
        <v>2</v>
      </c>
    </row>
    <row r="97" spans="3:25" x14ac:dyDescent="0.25">
      <c r="C97" s="341">
        <v>312</v>
      </c>
      <c r="D97" s="342" t="s">
        <v>45</v>
      </c>
      <c r="E97" s="341">
        <v>86517</v>
      </c>
      <c r="F97" s="342" t="s">
        <v>1082</v>
      </c>
      <c r="G97" s="342" t="s">
        <v>125</v>
      </c>
      <c r="H97" s="343">
        <v>44712</v>
      </c>
      <c r="I97" s="342" t="s">
        <v>19</v>
      </c>
      <c r="J97" s="342" t="s">
        <v>1083</v>
      </c>
      <c r="K97" s="342" t="s">
        <v>1084</v>
      </c>
      <c r="L97" s="341">
        <v>0</v>
      </c>
      <c r="M97" s="343">
        <v>44698</v>
      </c>
      <c r="N97" s="344">
        <v>7718.99</v>
      </c>
      <c r="O97" s="344">
        <v>1698.18</v>
      </c>
      <c r="P97" s="344">
        <v>9417.17</v>
      </c>
      <c r="Q97" s="341">
        <v>65856</v>
      </c>
      <c r="R97" s="73">
        <v>373.59960000000001</v>
      </c>
      <c r="S97" s="294">
        <v>20</v>
      </c>
      <c r="T97">
        <v>7</v>
      </c>
      <c r="U97">
        <v>2022</v>
      </c>
      <c r="V97" s="13">
        <f>DATE(U97,T97,S97)</f>
        <v>44762</v>
      </c>
      <c r="W97" s="148">
        <f>+V97-M97</f>
        <v>64</v>
      </c>
      <c r="X97" s="286">
        <f>IF(W97&lt;65,60,75)</f>
        <v>60</v>
      </c>
      <c r="Y97" s="148">
        <f>+X97-W97</f>
        <v>-4</v>
      </c>
    </row>
    <row r="98" spans="3:25" x14ac:dyDescent="0.25">
      <c r="C98" s="436">
        <v>313</v>
      </c>
      <c r="D98" s="437" t="s">
        <v>1335</v>
      </c>
      <c r="E98" s="436">
        <v>86610</v>
      </c>
      <c r="F98" s="437" t="s">
        <v>1336</v>
      </c>
      <c r="G98" s="437" t="s">
        <v>1337</v>
      </c>
      <c r="H98" s="438">
        <v>44712</v>
      </c>
      <c r="I98" s="437" t="s">
        <v>19</v>
      </c>
      <c r="J98" s="437" t="s">
        <v>1338</v>
      </c>
      <c r="K98" s="437" t="s">
        <v>1339</v>
      </c>
      <c r="L98" s="436">
        <v>0</v>
      </c>
      <c r="M98" s="438">
        <v>44711</v>
      </c>
      <c r="N98" s="439">
        <v>2140</v>
      </c>
      <c r="O98" s="439">
        <v>107</v>
      </c>
      <c r="P98" s="439">
        <v>2247</v>
      </c>
      <c r="Q98" s="436">
        <v>66864</v>
      </c>
      <c r="R98" s="429">
        <f>IF(L98=0,O98*22%,"")</f>
        <v>23.54</v>
      </c>
      <c r="S98" s="430">
        <v>26</v>
      </c>
      <c r="T98" s="431">
        <v>8</v>
      </c>
      <c r="U98" s="431">
        <v>2022</v>
      </c>
      <c r="V98" s="13">
        <f>DATE(U98,T98,S98)</f>
        <v>44799</v>
      </c>
      <c r="W98" s="148">
        <f>+V98-M98</f>
        <v>88</v>
      </c>
      <c r="X98" s="286">
        <f>IF(W98&lt;65,60,75)</f>
        <v>75</v>
      </c>
      <c r="Y98" s="148">
        <f>+X98-W98</f>
        <v>-13</v>
      </c>
    </row>
    <row r="99" spans="3:25" x14ac:dyDescent="0.25">
      <c r="C99" s="341">
        <v>314</v>
      </c>
      <c r="D99" s="342" t="s">
        <v>66</v>
      </c>
      <c r="E99" s="341">
        <v>86611</v>
      </c>
      <c r="F99" s="342" t="s">
        <v>1127</v>
      </c>
      <c r="G99" s="342" t="s">
        <v>385</v>
      </c>
      <c r="H99" s="343">
        <v>44712</v>
      </c>
      <c r="I99" s="342" t="s">
        <v>19</v>
      </c>
      <c r="J99" s="342" t="s">
        <v>1128</v>
      </c>
      <c r="K99" s="342" t="s">
        <v>1129</v>
      </c>
      <c r="L99" s="341">
        <v>0</v>
      </c>
      <c r="M99" s="343">
        <v>44706</v>
      </c>
      <c r="N99" s="344">
        <v>193.9</v>
      </c>
      <c r="O99" s="344">
        <v>42.66</v>
      </c>
      <c r="P99" s="344">
        <v>236.56</v>
      </c>
      <c r="Q99" s="341">
        <v>3343</v>
      </c>
      <c r="R99" s="73">
        <f>IF(L99=0,O99*22%,"")</f>
        <v>9.3851999999999993</v>
      </c>
      <c r="S99" s="294">
        <v>10</v>
      </c>
      <c r="T99">
        <v>8</v>
      </c>
      <c r="U99">
        <v>2022</v>
      </c>
      <c r="V99" s="13">
        <f>DATE(U99,T99,S99)</f>
        <v>44783</v>
      </c>
      <c r="W99" s="148">
        <f>+V99-M99</f>
        <v>77</v>
      </c>
      <c r="X99" s="286">
        <f>IF(W99&lt;65,60,75)</f>
        <v>75</v>
      </c>
      <c r="Y99" s="148">
        <f>+X99-W99</f>
        <v>-2</v>
      </c>
    </row>
    <row r="100" spans="3:25" x14ac:dyDescent="0.25">
      <c r="C100" s="341">
        <v>315</v>
      </c>
      <c r="D100" s="342" t="s">
        <v>98</v>
      </c>
      <c r="E100" s="341">
        <v>86612</v>
      </c>
      <c r="F100" s="342" t="s">
        <v>1182</v>
      </c>
      <c r="G100" s="342" t="s">
        <v>1183</v>
      </c>
      <c r="H100" s="343">
        <v>44712</v>
      </c>
      <c r="I100" s="342" t="s">
        <v>19</v>
      </c>
      <c r="J100" s="342" t="s">
        <v>1184</v>
      </c>
      <c r="K100" s="342" t="s">
        <v>1185</v>
      </c>
      <c r="L100" s="341">
        <v>0</v>
      </c>
      <c r="M100" s="343">
        <v>44707</v>
      </c>
      <c r="N100" s="344">
        <v>305.3</v>
      </c>
      <c r="O100" s="344">
        <v>67.17</v>
      </c>
      <c r="P100" s="344">
        <v>372.47</v>
      </c>
      <c r="Q100" s="341">
        <v>63817</v>
      </c>
      <c r="R100" s="73">
        <f>IF(L100=0,O100*22%,"")</f>
        <v>14.7774</v>
      </c>
      <c r="S100" s="294">
        <v>10</v>
      </c>
      <c r="T100">
        <v>8</v>
      </c>
      <c r="U100">
        <v>2022</v>
      </c>
      <c r="V100" s="13">
        <f>DATE(U100,T100,S100)</f>
        <v>44783</v>
      </c>
      <c r="W100" s="148">
        <f>+V100-M100</f>
        <v>76</v>
      </c>
      <c r="X100" s="286">
        <f>IF(W100&lt;65,60,75)</f>
        <v>75</v>
      </c>
      <c r="Y100" s="148">
        <f>+X100-W100</f>
        <v>-1</v>
      </c>
    </row>
    <row r="101" spans="3:25" x14ac:dyDescent="0.25">
      <c r="C101" s="341">
        <v>318</v>
      </c>
      <c r="D101" s="342" t="s">
        <v>53</v>
      </c>
      <c r="E101" s="341">
        <v>86615</v>
      </c>
      <c r="F101" s="342" t="s">
        <v>1196</v>
      </c>
      <c r="G101" s="342" t="s">
        <v>1197</v>
      </c>
      <c r="H101" s="343">
        <v>44712</v>
      </c>
      <c r="I101" s="342" t="s">
        <v>19</v>
      </c>
      <c r="J101" s="342" t="s">
        <v>1198</v>
      </c>
      <c r="K101" s="342" t="s">
        <v>1199</v>
      </c>
      <c r="L101" s="341">
        <v>0</v>
      </c>
      <c r="M101" s="343">
        <v>44707</v>
      </c>
      <c r="N101" s="344">
        <v>696</v>
      </c>
      <c r="O101" s="344">
        <v>69.599999999999994</v>
      </c>
      <c r="P101" s="344">
        <v>765.6</v>
      </c>
      <c r="Q101" s="341">
        <v>66487</v>
      </c>
      <c r="R101" s="73">
        <f>IF(L101=0,O101*22%,"")</f>
        <v>15.311999999999999</v>
      </c>
      <c r="S101" s="294">
        <v>10</v>
      </c>
      <c r="T101">
        <v>8</v>
      </c>
      <c r="U101">
        <v>2022</v>
      </c>
      <c r="V101" s="13">
        <f>DATE(U101,T101,S101)</f>
        <v>44783</v>
      </c>
      <c r="W101" s="148">
        <f>+V101-M101</f>
        <v>76</v>
      </c>
      <c r="X101" s="286">
        <f>IF(W101&lt;65,60,75)</f>
        <v>75</v>
      </c>
      <c r="Y101" s="148">
        <f>+X101-W101</f>
        <v>-1</v>
      </c>
    </row>
    <row r="102" spans="3:25" x14ac:dyDescent="0.25">
      <c r="C102" s="341">
        <v>319</v>
      </c>
      <c r="D102" s="342" t="s">
        <v>70</v>
      </c>
      <c r="E102" s="341">
        <v>86616</v>
      </c>
      <c r="F102" s="342" t="s">
        <v>1254</v>
      </c>
      <c r="G102" s="342" t="s">
        <v>1255</v>
      </c>
      <c r="H102" s="343">
        <v>44712</v>
      </c>
      <c r="I102" s="342" t="s">
        <v>19</v>
      </c>
      <c r="J102" s="342" t="s">
        <v>1256</v>
      </c>
      <c r="K102" s="342" t="s">
        <v>1257</v>
      </c>
      <c r="L102" s="341">
        <v>0</v>
      </c>
      <c r="M102" s="343">
        <v>44711</v>
      </c>
      <c r="N102" s="344">
        <v>1500</v>
      </c>
      <c r="O102" s="344">
        <v>330</v>
      </c>
      <c r="P102" s="344">
        <v>1830</v>
      </c>
      <c r="Q102" s="341">
        <v>65063</v>
      </c>
      <c r="R102" s="73">
        <f>IF(L102=0,O102*22%,"")</f>
        <v>72.599999999999994</v>
      </c>
      <c r="S102" s="294">
        <v>10</v>
      </c>
      <c r="T102">
        <v>8</v>
      </c>
      <c r="U102">
        <v>2022</v>
      </c>
      <c r="V102" s="13">
        <f>DATE(U102,T102,S102)</f>
        <v>44783</v>
      </c>
      <c r="W102" s="148">
        <f>+V102-M102</f>
        <v>72</v>
      </c>
      <c r="X102" s="286">
        <f>IF(W102&lt;65,60,75)</f>
        <v>75</v>
      </c>
      <c r="Y102" s="148">
        <f>+X102-W102</f>
        <v>3</v>
      </c>
    </row>
    <row r="103" spans="3:25" x14ac:dyDescent="0.25">
      <c r="C103" s="341">
        <v>320</v>
      </c>
      <c r="D103" s="342" t="s">
        <v>41</v>
      </c>
      <c r="E103" s="341">
        <v>86617</v>
      </c>
      <c r="F103" s="342" t="s">
        <v>1274</v>
      </c>
      <c r="G103" s="342" t="s">
        <v>815</v>
      </c>
      <c r="H103" s="343">
        <v>44712</v>
      </c>
      <c r="I103" s="342" t="s">
        <v>19</v>
      </c>
      <c r="J103" s="342" t="s">
        <v>1275</v>
      </c>
      <c r="K103" s="342" t="s">
        <v>1276</v>
      </c>
      <c r="L103" s="341">
        <v>0</v>
      </c>
      <c r="M103" s="343">
        <v>44712</v>
      </c>
      <c r="N103" s="344">
        <v>589.75</v>
      </c>
      <c r="O103" s="344">
        <v>129.75</v>
      </c>
      <c r="P103" s="344">
        <v>719.5</v>
      </c>
      <c r="Q103" s="341">
        <v>65542</v>
      </c>
      <c r="R103" s="73">
        <f>IF(L103=0,O103*22%,"")</f>
        <v>28.545000000000002</v>
      </c>
      <c r="S103" s="294">
        <v>10</v>
      </c>
      <c r="T103">
        <v>8</v>
      </c>
      <c r="U103">
        <v>2022</v>
      </c>
      <c r="V103" s="13">
        <f>DATE(U103,T103,S103)</f>
        <v>44783</v>
      </c>
      <c r="W103" s="148">
        <f>+V103-M103</f>
        <v>71</v>
      </c>
      <c r="X103" s="286">
        <f>IF(W103&lt;65,60,75)</f>
        <v>75</v>
      </c>
      <c r="Y103" s="148">
        <f>+X103-W103</f>
        <v>4</v>
      </c>
    </row>
    <row r="104" spans="3:25" x14ac:dyDescent="0.25">
      <c r="C104" s="341">
        <v>321</v>
      </c>
      <c r="D104" s="342" t="s">
        <v>34</v>
      </c>
      <c r="E104" s="341">
        <v>86618</v>
      </c>
      <c r="F104" s="342" t="s">
        <v>1217</v>
      </c>
      <c r="G104" s="342" t="s">
        <v>1218</v>
      </c>
      <c r="H104" s="343">
        <v>44712</v>
      </c>
      <c r="I104" s="342" t="s">
        <v>19</v>
      </c>
      <c r="J104" s="342" t="s">
        <v>1219</v>
      </c>
      <c r="K104" s="342" t="s">
        <v>1220</v>
      </c>
      <c r="L104" s="341">
        <v>0</v>
      </c>
      <c r="M104" s="343">
        <v>44707</v>
      </c>
      <c r="N104" s="344">
        <v>94.9</v>
      </c>
      <c r="O104" s="344">
        <v>20.88</v>
      </c>
      <c r="P104" s="344">
        <v>115.78</v>
      </c>
      <c r="Q104" s="341">
        <v>66491</v>
      </c>
      <c r="R104" s="73">
        <v>4.5935999999999995</v>
      </c>
      <c r="S104" s="294">
        <v>10</v>
      </c>
      <c r="T104">
        <v>8</v>
      </c>
      <c r="U104">
        <v>2022</v>
      </c>
      <c r="V104" s="13">
        <f>DATE(U104,T104,S104)</f>
        <v>44783</v>
      </c>
      <c r="W104" s="148">
        <f>+V104-M104</f>
        <v>76</v>
      </c>
      <c r="X104" s="286">
        <f>IF(W104&lt;65,60,75)</f>
        <v>75</v>
      </c>
      <c r="Y104" s="148">
        <f>+X104-W104</f>
        <v>-1</v>
      </c>
    </row>
    <row r="105" spans="3:25" x14ac:dyDescent="0.25">
      <c r="C105" s="341">
        <v>323</v>
      </c>
      <c r="D105" s="342" t="s">
        <v>113</v>
      </c>
      <c r="E105" s="341">
        <v>86621</v>
      </c>
      <c r="F105" s="342" t="s">
        <v>1124</v>
      </c>
      <c r="G105" s="342" t="s">
        <v>25</v>
      </c>
      <c r="H105" s="343">
        <v>44712</v>
      </c>
      <c r="I105" s="342" t="s">
        <v>19</v>
      </c>
      <c r="J105" s="342" t="s">
        <v>1125</v>
      </c>
      <c r="K105" s="342" t="s">
        <v>1126</v>
      </c>
      <c r="L105" s="341">
        <v>0</v>
      </c>
      <c r="M105" s="343">
        <v>44701</v>
      </c>
      <c r="N105" s="344">
        <v>165000</v>
      </c>
      <c r="O105" s="344">
        <v>0</v>
      </c>
      <c r="P105" s="344">
        <v>165000</v>
      </c>
      <c r="Q105" s="341">
        <v>9473</v>
      </c>
      <c r="R105" s="73">
        <f>IF(L105=0,O105*22%,"")</f>
        <v>0</v>
      </c>
      <c r="S105" s="294">
        <v>9</v>
      </c>
      <c r="T105">
        <v>8</v>
      </c>
      <c r="U105">
        <v>2022</v>
      </c>
      <c r="V105" s="13">
        <f>DATE(U105,T105,S105)</f>
        <v>44782</v>
      </c>
      <c r="W105" s="148">
        <f>+V105-M105</f>
        <v>81</v>
      </c>
      <c r="X105" s="286">
        <f>+W105</f>
        <v>81</v>
      </c>
      <c r="Y105" s="148">
        <f>+X105-W105</f>
        <v>0</v>
      </c>
    </row>
    <row r="106" spans="3:25" x14ac:dyDescent="0.25">
      <c r="C106" s="341">
        <v>325</v>
      </c>
      <c r="D106" s="342" t="s">
        <v>35</v>
      </c>
      <c r="E106" s="341">
        <v>86623</v>
      </c>
      <c r="F106" s="342" t="s">
        <v>1228</v>
      </c>
      <c r="G106" s="342" t="s">
        <v>1229</v>
      </c>
      <c r="H106" s="343">
        <v>44712</v>
      </c>
      <c r="I106" s="342" t="s">
        <v>19</v>
      </c>
      <c r="J106" s="342" t="s">
        <v>1230</v>
      </c>
      <c r="K106" s="342" t="s">
        <v>1231</v>
      </c>
      <c r="L106" s="341">
        <v>0</v>
      </c>
      <c r="M106" s="343">
        <v>44701</v>
      </c>
      <c r="N106" s="344">
        <v>100.15</v>
      </c>
      <c r="O106" s="344">
        <v>22.03</v>
      </c>
      <c r="P106" s="344">
        <v>122.18</v>
      </c>
      <c r="Q106" s="341">
        <v>63886</v>
      </c>
      <c r="R106" s="73">
        <v>4.8466000000000005</v>
      </c>
      <c r="S106" s="294">
        <v>10</v>
      </c>
      <c r="T106">
        <v>8</v>
      </c>
      <c r="U106">
        <v>2022</v>
      </c>
      <c r="V106" s="13">
        <f>DATE(U106,T106,S106)</f>
        <v>44783</v>
      </c>
      <c r="W106" s="148">
        <f>+V106-M106</f>
        <v>82</v>
      </c>
      <c r="X106" s="286">
        <f>IF(W106&lt;65,60,75)</f>
        <v>75</v>
      </c>
      <c r="Y106" s="148">
        <f>+X106-W106</f>
        <v>-7</v>
      </c>
    </row>
    <row r="107" spans="3:25" x14ac:dyDescent="0.25">
      <c r="C107" s="341">
        <v>326</v>
      </c>
      <c r="D107" s="342" t="s">
        <v>35</v>
      </c>
      <c r="E107" s="341">
        <v>86624</v>
      </c>
      <c r="F107" s="342" t="s">
        <v>1232</v>
      </c>
      <c r="G107" s="342" t="s">
        <v>1233</v>
      </c>
      <c r="H107" s="343">
        <v>44712</v>
      </c>
      <c r="I107" s="342" t="s">
        <v>19</v>
      </c>
      <c r="J107" s="342" t="s">
        <v>1234</v>
      </c>
      <c r="K107" s="342" t="s">
        <v>1235</v>
      </c>
      <c r="L107" s="341">
        <v>0</v>
      </c>
      <c r="M107" s="343">
        <v>44701</v>
      </c>
      <c r="N107" s="344">
        <v>111.64</v>
      </c>
      <c r="O107" s="344">
        <v>24.56</v>
      </c>
      <c r="P107" s="344">
        <v>136.19999999999999</v>
      </c>
      <c r="Q107" s="341">
        <v>63886</v>
      </c>
      <c r="R107" s="73">
        <v>5.4032</v>
      </c>
      <c r="S107" s="294">
        <v>10</v>
      </c>
      <c r="T107">
        <v>8</v>
      </c>
      <c r="U107">
        <v>2022</v>
      </c>
      <c r="V107" s="13">
        <f>DATE(U107,T107,S107)</f>
        <v>44783</v>
      </c>
      <c r="W107" s="148">
        <f>+V107-M107</f>
        <v>82</v>
      </c>
      <c r="X107" s="286">
        <f>IF(W107&lt;65,60,75)</f>
        <v>75</v>
      </c>
      <c r="Y107" s="148">
        <f>+X107-W107</f>
        <v>-7</v>
      </c>
    </row>
    <row r="108" spans="3:25" x14ac:dyDescent="0.25">
      <c r="C108" s="341">
        <v>327</v>
      </c>
      <c r="D108" s="342" t="s">
        <v>132</v>
      </c>
      <c r="E108" s="341">
        <v>86625</v>
      </c>
      <c r="F108" s="342" t="s">
        <v>1143</v>
      </c>
      <c r="G108" s="342" t="s">
        <v>1144</v>
      </c>
      <c r="H108" s="343">
        <v>44712</v>
      </c>
      <c r="I108" s="342" t="s">
        <v>19</v>
      </c>
      <c r="J108" s="342" t="s">
        <v>1145</v>
      </c>
      <c r="K108" s="342" t="s">
        <v>1146</v>
      </c>
      <c r="L108" s="341">
        <v>0</v>
      </c>
      <c r="M108" s="343">
        <v>44701</v>
      </c>
      <c r="N108" s="344">
        <v>1518</v>
      </c>
      <c r="O108" s="344">
        <v>75.900000000000006</v>
      </c>
      <c r="P108" s="344">
        <v>1593.9</v>
      </c>
      <c r="Q108" s="341">
        <v>66749</v>
      </c>
      <c r="R108" s="73">
        <f>IF(L108=0,O108*22%,"")</f>
        <v>16.698</v>
      </c>
      <c r="S108" s="294">
        <v>10</v>
      </c>
      <c r="T108">
        <v>8</v>
      </c>
      <c r="U108">
        <v>2022</v>
      </c>
      <c r="V108" s="13">
        <f>DATE(U108,T108,S108)</f>
        <v>44783</v>
      </c>
      <c r="W108" s="148">
        <f>+V108-M108</f>
        <v>82</v>
      </c>
      <c r="X108" s="286">
        <f>IF(W108&lt;65,60,75)</f>
        <v>75</v>
      </c>
      <c r="Y108" s="148">
        <f>+X108-W108</f>
        <v>-7</v>
      </c>
    </row>
    <row r="109" spans="3:25" x14ac:dyDescent="0.25">
      <c r="C109" s="341">
        <v>328</v>
      </c>
      <c r="D109" s="342" t="s">
        <v>37</v>
      </c>
      <c r="E109" s="341">
        <v>86626</v>
      </c>
      <c r="F109" s="342" t="s">
        <v>1147</v>
      </c>
      <c r="G109" s="342" t="s">
        <v>121</v>
      </c>
      <c r="H109" s="343">
        <v>44712</v>
      </c>
      <c r="I109" s="342" t="s">
        <v>19</v>
      </c>
      <c r="J109" s="342" t="s">
        <v>1148</v>
      </c>
      <c r="K109" s="342" t="s">
        <v>1149</v>
      </c>
      <c r="L109" s="341">
        <v>0</v>
      </c>
      <c r="M109" s="343">
        <v>44711</v>
      </c>
      <c r="N109" s="344">
        <v>1040</v>
      </c>
      <c r="O109" s="344">
        <v>0</v>
      </c>
      <c r="P109" s="344">
        <v>1040</v>
      </c>
      <c r="Q109" s="341">
        <v>66417</v>
      </c>
      <c r="R109" s="73">
        <f>IF(L109=0,O109*22%,"")</f>
        <v>0</v>
      </c>
      <c r="S109" s="294">
        <v>10</v>
      </c>
      <c r="T109">
        <v>8</v>
      </c>
      <c r="U109">
        <v>2022</v>
      </c>
      <c r="V109" s="13">
        <f>DATE(U109,T109,S109)</f>
        <v>44783</v>
      </c>
      <c r="W109" s="148">
        <f>+V109-M109</f>
        <v>72</v>
      </c>
      <c r="X109" s="286">
        <f>IF(W109&lt;65,60,75)</f>
        <v>75</v>
      </c>
      <c r="Y109" s="148">
        <f>+X109-W109</f>
        <v>3</v>
      </c>
    </row>
    <row r="110" spans="3:25" x14ac:dyDescent="0.25">
      <c r="C110" s="398">
        <v>330</v>
      </c>
      <c r="D110" s="399" t="s">
        <v>28</v>
      </c>
      <c r="E110" s="398">
        <v>86764</v>
      </c>
      <c r="F110" s="399" t="s">
        <v>976</v>
      </c>
      <c r="G110" s="399" t="s">
        <v>977</v>
      </c>
      <c r="H110" s="400">
        <v>44722</v>
      </c>
      <c r="I110" s="399" t="s">
        <v>19</v>
      </c>
      <c r="J110" s="399" t="s">
        <v>978</v>
      </c>
      <c r="K110" s="399" t="s">
        <v>979</v>
      </c>
      <c r="L110" s="398">
        <v>0</v>
      </c>
      <c r="M110" s="400">
        <v>44712</v>
      </c>
      <c r="N110" s="401">
        <v>104.7</v>
      </c>
      <c r="O110" s="401">
        <v>22.44</v>
      </c>
      <c r="P110" s="401">
        <v>127.14</v>
      </c>
      <c r="Q110" s="398">
        <v>66510</v>
      </c>
      <c r="R110" s="73">
        <f>IF(L110=0,O110*22%,"")</f>
        <v>4.9368000000000007</v>
      </c>
      <c r="S110" s="294">
        <v>12</v>
      </c>
      <c r="T110">
        <v>7</v>
      </c>
      <c r="U110">
        <v>2022</v>
      </c>
      <c r="V110" s="13">
        <f>DATE(U110,T110,S110)</f>
        <v>44754</v>
      </c>
      <c r="W110" s="148">
        <f>+V110-M110</f>
        <v>42</v>
      </c>
      <c r="X110" s="286">
        <f>+W110</f>
        <v>42</v>
      </c>
      <c r="Y110" s="148">
        <f>+X110-W110</f>
        <v>0</v>
      </c>
    </row>
    <row r="111" spans="3:25" x14ac:dyDescent="0.25">
      <c r="C111" s="398">
        <v>331</v>
      </c>
      <c r="D111" s="399" t="s">
        <v>24</v>
      </c>
      <c r="E111" s="398">
        <v>86765</v>
      </c>
      <c r="F111" s="399" t="s">
        <v>1157</v>
      </c>
      <c r="G111" s="399" t="s">
        <v>1158</v>
      </c>
      <c r="H111" s="400">
        <v>44722</v>
      </c>
      <c r="I111" s="399" t="s">
        <v>19</v>
      </c>
      <c r="J111" s="399" t="s">
        <v>1159</v>
      </c>
      <c r="K111" s="399" t="s">
        <v>1160</v>
      </c>
      <c r="L111" s="398">
        <v>0</v>
      </c>
      <c r="M111" s="400">
        <v>44712</v>
      </c>
      <c r="N111" s="401">
        <v>85</v>
      </c>
      <c r="O111" s="401">
        <v>18.7</v>
      </c>
      <c r="P111" s="401">
        <v>103.7</v>
      </c>
      <c r="Q111" s="398">
        <v>64936</v>
      </c>
      <c r="R111" s="73">
        <f>IF(L111=0,O111*22%,"")</f>
        <v>4.1139999999999999</v>
      </c>
      <c r="S111" s="294">
        <v>10</v>
      </c>
      <c r="T111">
        <v>8</v>
      </c>
      <c r="U111">
        <v>2022</v>
      </c>
      <c r="V111" s="13">
        <f>DATE(U111,T111,S111)</f>
        <v>44783</v>
      </c>
      <c r="W111" s="148">
        <f>+V111-M111</f>
        <v>71</v>
      </c>
      <c r="X111" s="286">
        <f>IF(W111&lt;65,60,75)</f>
        <v>75</v>
      </c>
      <c r="Y111" s="148">
        <f>+X111-W111</f>
        <v>4</v>
      </c>
    </row>
    <row r="112" spans="3:25" x14ac:dyDescent="0.25">
      <c r="C112" s="398">
        <v>332</v>
      </c>
      <c r="D112" s="399" t="s">
        <v>24</v>
      </c>
      <c r="E112" s="398">
        <v>86766</v>
      </c>
      <c r="F112" s="399" t="s">
        <v>1161</v>
      </c>
      <c r="G112" s="399" t="s">
        <v>1158</v>
      </c>
      <c r="H112" s="400">
        <v>44722</v>
      </c>
      <c r="I112" s="399" t="s">
        <v>19</v>
      </c>
      <c r="J112" s="399" t="s">
        <v>1162</v>
      </c>
      <c r="K112" s="399" t="s">
        <v>1163</v>
      </c>
      <c r="L112" s="398">
        <v>0</v>
      </c>
      <c r="M112" s="400">
        <v>44712</v>
      </c>
      <c r="N112" s="401">
        <v>490.04</v>
      </c>
      <c r="O112" s="401">
        <v>107.81</v>
      </c>
      <c r="P112" s="401">
        <v>597.85</v>
      </c>
      <c r="Q112" s="398">
        <v>64936</v>
      </c>
      <c r="R112" s="73">
        <f>IF(L112=0,O112*22%,"")</f>
        <v>23.7182</v>
      </c>
      <c r="S112" s="294">
        <v>10</v>
      </c>
      <c r="T112">
        <v>8</v>
      </c>
      <c r="U112">
        <v>2022</v>
      </c>
      <c r="V112" s="13">
        <f>DATE(U112,T112,S112)</f>
        <v>44783</v>
      </c>
      <c r="W112" s="148">
        <f>+V112-M112</f>
        <v>71</v>
      </c>
      <c r="X112" s="286">
        <f>IF(W112&lt;65,60,75)</f>
        <v>75</v>
      </c>
      <c r="Y112" s="148">
        <f>+X112-W112</f>
        <v>4</v>
      </c>
    </row>
    <row r="113" spans="3:25" x14ac:dyDescent="0.25">
      <c r="C113" s="398">
        <v>333</v>
      </c>
      <c r="D113" s="399" t="s">
        <v>22</v>
      </c>
      <c r="E113" s="398">
        <v>86767</v>
      </c>
      <c r="F113" s="399" t="s">
        <v>1360</v>
      </c>
      <c r="G113" s="399" t="s">
        <v>929</v>
      </c>
      <c r="H113" s="400">
        <v>44722</v>
      </c>
      <c r="I113" s="399" t="s">
        <v>19</v>
      </c>
      <c r="J113" s="399" t="s">
        <v>1361</v>
      </c>
      <c r="K113" s="399" t="s">
        <v>1362</v>
      </c>
      <c r="L113" s="398">
        <v>0</v>
      </c>
      <c r="M113" s="400">
        <v>44712</v>
      </c>
      <c r="N113" s="401">
        <v>13035.47</v>
      </c>
      <c r="O113" s="401">
        <v>2867.8</v>
      </c>
      <c r="P113" s="401">
        <v>15903.27</v>
      </c>
      <c r="Q113" s="398">
        <v>63660</v>
      </c>
      <c r="R113" s="73">
        <v>630.91600000000005</v>
      </c>
      <c r="S113" s="294">
        <v>7</v>
      </c>
      <c r="T113">
        <v>9</v>
      </c>
      <c r="U113">
        <v>2022</v>
      </c>
      <c r="V113" s="13">
        <f>DATE(U113,T113,S113)</f>
        <v>44811</v>
      </c>
      <c r="W113" s="148">
        <f>+V113-M113</f>
        <v>99</v>
      </c>
      <c r="X113" s="286">
        <v>90</v>
      </c>
      <c r="Y113" s="148">
        <f>+X113-W113</f>
        <v>-9</v>
      </c>
    </row>
    <row r="114" spans="3:25" x14ac:dyDescent="0.25">
      <c r="C114" s="398">
        <v>334</v>
      </c>
      <c r="D114" s="399" t="s">
        <v>109</v>
      </c>
      <c r="E114" s="398">
        <v>86768</v>
      </c>
      <c r="F114" s="399" t="s">
        <v>111</v>
      </c>
      <c r="G114" s="399" t="s">
        <v>1130</v>
      </c>
      <c r="H114" s="400">
        <v>44722</v>
      </c>
      <c r="I114" s="399" t="s">
        <v>19</v>
      </c>
      <c r="J114" s="399" t="s">
        <v>1131</v>
      </c>
      <c r="K114" s="399" t="s">
        <v>1132</v>
      </c>
      <c r="L114" s="398">
        <v>0</v>
      </c>
      <c r="M114" s="400">
        <v>44707</v>
      </c>
      <c r="N114" s="401">
        <v>4840</v>
      </c>
      <c r="O114" s="401">
        <v>1064.8</v>
      </c>
      <c r="P114" s="401">
        <v>5904.8</v>
      </c>
      <c r="Q114" s="398">
        <v>8688</v>
      </c>
      <c r="R114" s="73">
        <f>IF(L114=0,O114*22%,"")</f>
        <v>234.256</v>
      </c>
      <c r="S114" s="294">
        <v>10</v>
      </c>
      <c r="T114">
        <v>8</v>
      </c>
      <c r="U114">
        <v>2022</v>
      </c>
      <c r="V114" s="13">
        <f>DATE(U114,T114,S114)</f>
        <v>44783</v>
      </c>
      <c r="W114" s="148">
        <f>+V114-M114</f>
        <v>76</v>
      </c>
      <c r="X114" s="286">
        <f>IF(W114&lt;65,60,75)</f>
        <v>75</v>
      </c>
      <c r="Y114" s="148">
        <f>+X114-W114</f>
        <v>-1</v>
      </c>
    </row>
    <row r="115" spans="3:25" x14ac:dyDescent="0.25">
      <c r="C115" s="398">
        <v>335</v>
      </c>
      <c r="D115" s="399" t="s">
        <v>108</v>
      </c>
      <c r="E115" s="398">
        <v>86769</v>
      </c>
      <c r="F115" s="399" t="s">
        <v>94</v>
      </c>
      <c r="G115" s="399" t="s">
        <v>1393</v>
      </c>
      <c r="H115" s="400">
        <v>44722</v>
      </c>
      <c r="I115" s="399" t="s">
        <v>19</v>
      </c>
      <c r="J115" s="399" t="s">
        <v>1394</v>
      </c>
      <c r="K115" s="399" t="s">
        <v>1395</v>
      </c>
      <c r="L115" s="398">
        <v>0</v>
      </c>
      <c r="M115" s="400">
        <v>44714</v>
      </c>
      <c r="N115" s="401">
        <v>107.95</v>
      </c>
      <c r="O115" s="401">
        <v>14.21</v>
      </c>
      <c r="P115" s="401">
        <v>122.16</v>
      </c>
      <c r="Q115" s="398">
        <v>66644</v>
      </c>
      <c r="R115" s="73">
        <f>IF(L115=0,O115*22%,"")</f>
        <v>3.1262000000000003</v>
      </c>
      <c r="S115" s="294">
        <v>12</v>
      </c>
      <c r="T115">
        <v>9</v>
      </c>
      <c r="U115">
        <v>2022</v>
      </c>
      <c r="V115" s="13">
        <f>DATE(U115,T115,S115)</f>
        <v>44816</v>
      </c>
      <c r="W115" s="148">
        <f>+V115-M115</f>
        <v>102</v>
      </c>
      <c r="X115" s="286">
        <f>+W115</f>
        <v>102</v>
      </c>
      <c r="Y115" s="148">
        <f>+X115-W115</f>
        <v>0</v>
      </c>
    </row>
    <row r="116" spans="3:25" x14ac:dyDescent="0.25">
      <c r="C116" s="398">
        <v>336</v>
      </c>
      <c r="D116" s="399" t="s">
        <v>27</v>
      </c>
      <c r="E116" s="398">
        <v>86770</v>
      </c>
      <c r="F116" s="399" t="s">
        <v>1437</v>
      </c>
      <c r="G116" s="399" t="s">
        <v>133</v>
      </c>
      <c r="H116" s="400">
        <v>44722</v>
      </c>
      <c r="I116" s="399" t="s">
        <v>19</v>
      </c>
      <c r="J116" s="399" t="s">
        <v>1438</v>
      </c>
      <c r="K116" s="399" t="s">
        <v>1439</v>
      </c>
      <c r="L116" s="398">
        <v>0</v>
      </c>
      <c r="M116" s="400">
        <v>44714</v>
      </c>
      <c r="N116" s="401">
        <v>594</v>
      </c>
      <c r="O116" s="401">
        <v>23.76</v>
      </c>
      <c r="P116" s="401">
        <v>617.76</v>
      </c>
      <c r="Q116" s="398">
        <v>66226</v>
      </c>
      <c r="R116" s="73">
        <f>IF(L116=0,O116*22%,"")</f>
        <v>5.2272000000000007</v>
      </c>
      <c r="S116" s="294">
        <v>12</v>
      </c>
      <c r="T116">
        <v>9</v>
      </c>
      <c r="U116">
        <v>2022</v>
      </c>
      <c r="V116" s="13">
        <f>DATE(U116,T116,S116)</f>
        <v>44816</v>
      </c>
      <c r="W116" s="148">
        <f>+V116-M116</f>
        <v>102</v>
      </c>
      <c r="X116" s="286">
        <f>IF(W116&lt;65,60,75)</f>
        <v>75</v>
      </c>
      <c r="Y116" s="148">
        <f>+X116-W116</f>
        <v>-27</v>
      </c>
    </row>
    <row r="117" spans="3:25" x14ac:dyDescent="0.25">
      <c r="C117" s="398">
        <v>337</v>
      </c>
      <c r="D117" s="399" t="s">
        <v>27</v>
      </c>
      <c r="E117" s="398">
        <v>86771</v>
      </c>
      <c r="F117" s="399" t="s">
        <v>1189</v>
      </c>
      <c r="G117" s="399" t="s">
        <v>133</v>
      </c>
      <c r="H117" s="400">
        <v>44722</v>
      </c>
      <c r="I117" s="399" t="s">
        <v>19</v>
      </c>
      <c r="J117" s="399" t="s">
        <v>1190</v>
      </c>
      <c r="K117" s="399" t="s">
        <v>1191</v>
      </c>
      <c r="L117" s="398">
        <v>0</v>
      </c>
      <c r="M117" s="400">
        <v>44712</v>
      </c>
      <c r="N117" s="401">
        <v>123.75</v>
      </c>
      <c r="O117" s="401">
        <v>4.95</v>
      </c>
      <c r="P117" s="401">
        <v>128.69999999999999</v>
      </c>
      <c r="Q117" s="398">
        <v>66226</v>
      </c>
      <c r="R117" s="73">
        <f>IF(L117=0,O117*22%,"")</f>
        <v>1.089</v>
      </c>
      <c r="S117" s="294">
        <v>10</v>
      </c>
      <c r="T117">
        <v>8</v>
      </c>
      <c r="U117">
        <v>2022</v>
      </c>
      <c r="V117" s="13">
        <f>DATE(U117,T117,S117)</f>
        <v>44783</v>
      </c>
      <c r="W117" s="148">
        <f>+V117-M117</f>
        <v>71</v>
      </c>
      <c r="X117" s="286">
        <f>IF(W117&lt;65,60,75)</f>
        <v>75</v>
      </c>
      <c r="Y117" s="148">
        <f>+X117-W117</f>
        <v>4</v>
      </c>
    </row>
    <row r="118" spans="3:25" x14ac:dyDescent="0.25">
      <c r="C118" s="398">
        <v>338</v>
      </c>
      <c r="D118" s="399" t="s">
        <v>52</v>
      </c>
      <c r="E118" s="398">
        <v>86772</v>
      </c>
      <c r="F118" s="399" t="s">
        <v>1178</v>
      </c>
      <c r="G118" s="399" t="s">
        <v>1179</v>
      </c>
      <c r="H118" s="400">
        <v>44722</v>
      </c>
      <c r="I118" s="399" t="s">
        <v>19</v>
      </c>
      <c r="J118" s="399" t="s">
        <v>1180</v>
      </c>
      <c r="K118" s="399" t="s">
        <v>1181</v>
      </c>
      <c r="L118" s="398">
        <v>0</v>
      </c>
      <c r="M118" s="400">
        <v>44699</v>
      </c>
      <c r="N118" s="401">
        <v>2131.5</v>
      </c>
      <c r="O118" s="401">
        <v>468.93</v>
      </c>
      <c r="P118" s="401">
        <v>2600.4299999999998</v>
      </c>
      <c r="Q118" s="398">
        <v>9683</v>
      </c>
      <c r="R118" s="73">
        <f>IF(L118=0,O118*22%,"")</f>
        <v>103.16460000000001</v>
      </c>
      <c r="S118" s="294">
        <v>10</v>
      </c>
      <c r="T118">
        <v>8</v>
      </c>
      <c r="U118">
        <v>2022</v>
      </c>
      <c r="V118" s="13">
        <f>DATE(U118,T118,S118)</f>
        <v>44783</v>
      </c>
      <c r="W118" s="148">
        <f>+V118-M118</f>
        <v>84</v>
      </c>
      <c r="X118" s="286">
        <f>IF(W118&lt;65,60,75)</f>
        <v>75</v>
      </c>
      <c r="Y118" s="148">
        <f>+X118-W118</f>
        <v>-9</v>
      </c>
    </row>
    <row r="119" spans="3:25" x14ac:dyDescent="0.25">
      <c r="C119" s="398">
        <v>339</v>
      </c>
      <c r="D119" s="399" t="s">
        <v>818</v>
      </c>
      <c r="E119" s="398">
        <v>86773</v>
      </c>
      <c r="F119" s="399" t="s">
        <v>1466</v>
      </c>
      <c r="G119" s="399" t="s">
        <v>820</v>
      </c>
      <c r="H119" s="400">
        <v>44722</v>
      </c>
      <c r="I119" s="399" t="s">
        <v>19</v>
      </c>
      <c r="J119" s="399" t="s">
        <v>1467</v>
      </c>
      <c r="K119" s="399" t="s">
        <v>1468</v>
      </c>
      <c r="L119" s="398">
        <v>0</v>
      </c>
      <c r="M119" s="400">
        <v>44713</v>
      </c>
      <c r="N119" s="401">
        <v>150</v>
      </c>
      <c r="O119" s="401">
        <v>33</v>
      </c>
      <c r="P119" s="401">
        <v>183</v>
      </c>
      <c r="Q119" s="398">
        <v>66830</v>
      </c>
      <c r="R119" s="73">
        <f>IF(L119=0,O119*22%,"")</f>
        <v>7.26</v>
      </c>
      <c r="S119" s="294">
        <v>12</v>
      </c>
      <c r="T119">
        <v>9</v>
      </c>
      <c r="U119">
        <v>2022</v>
      </c>
      <c r="V119" s="13">
        <f>DATE(U119,T119,S119)</f>
        <v>44816</v>
      </c>
      <c r="W119" s="148">
        <f>+V119-M119</f>
        <v>103</v>
      </c>
      <c r="X119" s="286">
        <f>+W119</f>
        <v>103</v>
      </c>
      <c r="Y119" s="148">
        <f>+X119-W119</f>
        <v>0</v>
      </c>
    </row>
    <row r="120" spans="3:25" x14ac:dyDescent="0.25">
      <c r="C120" s="398">
        <v>340</v>
      </c>
      <c r="D120" s="399" t="s">
        <v>818</v>
      </c>
      <c r="E120" s="398">
        <v>86774</v>
      </c>
      <c r="F120" s="399" t="s">
        <v>1469</v>
      </c>
      <c r="G120" s="399" t="s">
        <v>820</v>
      </c>
      <c r="H120" s="400">
        <v>44722</v>
      </c>
      <c r="I120" s="399" t="s">
        <v>19</v>
      </c>
      <c r="J120" s="399" t="s">
        <v>1470</v>
      </c>
      <c r="K120" s="399" t="s">
        <v>1471</v>
      </c>
      <c r="L120" s="398">
        <v>0</v>
      </c>
      <c r="M120" s="400">
        <v>44713</v>
      </c>
      <c r="N120" s="401">
        <v>150</v>
      </c>
      <c r="O120" s="401">
        <v>33</v>
      </c>
      <c r="P120" s="401">
        <v>183</v>
      </c>
      <c r="Q120" s="398">
        <v>66830</v>
      </c>
      <c r="R120" s="73">
        <f>IF(L120=0,O120*22%,"")</f>
        <v>7.26</v>
      </c>
      <c r="S120" s="294">
        <v>12</v>
      </c>
      <c r="T120">
        <v>9</v>
      </c>
      <c r="U120">
        <v>2022</v>
      </c>
      <c r="V120" s="13">
        <f>DATE(U120,T120,S120)</f>
        <v>44816</v>
      </c>
      <c r="W120" s="148">
        <f>+V120-M120</f>
        <v>103</v>
      </c>
      <c r="X120" s="286">
        <f>+W120</f>
        <v>103</v>
      </c>
      <c r="Y120" s="148">
        <f>+X120-W120</f>
        <v>0</v>
      </c>
    </row>
    <row r="121" spans="3:25" x14ac:dyDescent="0.25">
      <c r="C121" s="398">
        <v>341</v>
      </c>
      <c r="D121" s="399" t="s">
        <v>722</v>
      </c>
      <c r="E121" s="398">
        <v>86775</v>
      </c>
      <c r="F121" s="399" t="s">
        <v>1168</v>
      </c>
      <c r="G121" s="399" t="s">
        <v>1169</v>
      </c>
      <c r="H121" s="400">
        <v>44722</v>
      </c>
      <c r="I121" s="399" t="s">
        <v>19</v>
      </c>
      <c r="J121" s="399" t="s">
        <v>1170</v>
      </c>
      <c r="K121" s="399" t="s">
        <v>1171</v>
      </c>
      <c r="L121" s="398">
        <v>0</v>
      </c>
      <c r="M121" s="400">
        <v>44712</v>
      </c>
      <c r="N121" s="401">
        <v>760</v>
      </c>
      <c r="O121" s="401">
        <v>167.2</v>
      </c>
      <c r="P121" s="401">
        <v>927.2</v>
      </c>
      <c r="Q121" s="398">
        <v>66806</v>
      </c>
      <c r="R121" s="73">
        <f>IF(L121=0,O121*22%,"")</f>
        <v>36.783999999999999</v>
      </c>
      <c r="S121" s="294">
        <v>10</v>
      </c>
      <c r="T121">
        <v>8</v>
      </c>
      <c r="U121">
        <v>2022</v>
      </c>
      <c r="V121" s="13">
        <f>DATE(U121,T121,S121)</f>
        <v>44783</v>
      </c>
      <c r="W121" s="148">
        <f>+V121-M121</f>
        <v>71</v>
      </c>
      <c r="X121" s="286">
        <f>+W121</f>
        <v>71</v>
      </c>
      <c r="Y121" s="148">
        <f>+X121-W121</f>
        <v>0</v>
      </c>
    </row>
    <row r="122" spans="3:25" x14ac:dyDescent="0.25">
      <c r="C122" s="398">
        <v>342</v>
      </c>
      <c r="D122" s="399" t="s">
        <v>22</v>
      </c>
      <c r="E122" s="398">
        <v>86776</v>
      </c>
      <c r="F122" s="399" t="s">
        <v>1363</v>
      </c>
      <c r="G122" s="399" t="s">
        <v>929</v>
      </c>
      <c r="H122" s="400">
        <v>44722</v>
      </c>
      <c r="I122" s="399" t="s">
        <v>19</v>
      </c>
      <c r="J122" s="399" t="s">
        <v>1364</v>
      </c>
      <c r="K122" s="399" t="s">
        <v>1365</v>
      </c>
      <c r="L122" s="398">
        <v>0</v>
      </c>
      <c r="M122" s="400">
        <v>44711</v>
      </c>
      <c r="N122" s="401">
        <v>74.17</v>
      </c>
      <c r="O122" s="401">
        <v>16.32</v>
      </c>
      <c r="P122" s="401">
        <v>90.49</v>
      </c>
      <c r="Q122" s="398">
        <v>63660</v>
      </c>
      <c r="R122" s="73">
        <v>3.5904000000000003</v>
      </c>
      <c r="S122" s="294">
        <v>7</v>
      </c>
      <c r="T122">
        <v>9</v>
      </c>
      <c r="U122">
        <v>2022</v>
      </c>
      <c r="V122" s="13">
        <f>DATE(U122,T122,S122)</f>
        <v>44811</v>
      </c>
      <c r="W122" s="148">
        <f>+V122-M122</f>
        <v>100</v>
      </c>
      <c r="X122" s="286">
        <v>90</v>
      </c>
      <c r="Y122" s="148">
        <f>+X122-W122</f>
        <v>-10</v>
      </c>
    </row>
    <row r="123" spans="3:25" x14ac:dyDescent="0.25">
      <c r="C123" s="398">
        <v>343</v>
      </c>
      <c r="D123" s="399" t="s">
        <v>134</v>
      </c>
      <c r="E123" s="398">
        <v>86777</v>
      </c>
      <c r="F123" s="399" t="s">
        <v>1164</v>
      </c>
      <c r="G123" s="399" t="s">
        <v>1165</v>
      </c>
      <c r="H123" s="400">
        <v>44722</v>
      </c>
      <c r="I123" s="399" t="s">
        <v>19</v>
      </c>
      <c r="J123" s="399" t="s">
        <v>1166</v>
      </c>
      <c r="K123" s="399" t="s">
        <v>1167</v>
      </c>
      <c r="L123" s="398">
        <v>0</v>
      </c>
      <c r="M123" s="400">
        <v>44712</v>
      </c>
      <c r="N123" s="401">
        <v>507</v>
      </c>
      <c r="O123" s="401">
        <v>111.54</v>
      </c>
      <c r="P123" s="401">
        <v>618.54</v>
      </c>
      <c r="Q123" s="398">
        <v>66754</v>
      </c>
      <c r="R123" s="73">
        <f>IF(L123=0,O123*22%,"")</f>
        <v>24.538800000000002</v>
      </c>
      <c r="S123" s="294">
        <v>10</v>
      </c>
      <c r="T123">
        <v>8</v>
      </c>
      <c r="U123">
        <v>2022</v>
      </c>
      <c r="V123" s="13">
        <f>DATE(U123,T123,S123)</f>
        <v>44783</v>
      </c>
      <c r="W123" s="148">
        <f>+V123-M123</f>
        <v>71</v>
      </c>
      <c r="X123" s="286">
        <f>IF(W123&lt;65,60,75)</f>
        <v>75</v>
      </c>
      <c r="Y123" s="148">
        <f>+X123-W123</f>
        <v>4</v>
      </c>
    </row>
    <row r="124" spans="3:25" x14ac:dyDescent="0.25">
      <c r="C124" s="398">
        <v>344</v>
      </c>
      <c r="D124" s="399" t="s">
        <v>33</v>
      </c>
      <c r="E124" s="398">
        <v>86801</v>
      </c>
      <c r="F124" s="399" t="s">
        <v>1206</v>
      </c>
      <c r="G124" s="399" t="s">
        <v>1207</v>
      </c>
      <c r="H124" s="400">
        <v>44722</v>
      </c>
      <c r="I124" s="399" t="s">
        <v>19</v>
      </c>
      <c r="J124" s="399" t="s">
        <v>1208</v>
      </c>
      <c r="K124" s="399" t="s">
        <v>1209</v>
      </c>
      <c r="L124" s="398">
        <v>0</v>
      </c>
      <c r="M124" s="400">
        <v>44712</v>
      </c>
      <c r="N124" s="401">
        <v>658.32</v>
      </c>
      <c r="O124" s="401">
        <v>144.83000000000001</v>
      </c>
      <c r="P124" s="401">
        <v>803.15</v>
      </c>
      <c r="Q124" s="398">
        <v>64249</v>
      </c>
      <c r="R124" s="73">
        <f>IF(L124=0,O124*22%,"")</f>
        <v>31.862600000000004</v>
      </c>
      <c r="S124" s="294">
        <v>10</v>
      </c>
      <c r="T124">
        <v>8</v>
      </c>
      <c r="U124">
        <v>2022</v>
      </c>
      <c r="V124" s="13">
        <f>DATE(U124,T124,S124)</f>
        <v>44783</v>
      </c>
      <c r="W124" s="148">
        <f>+V124-M124</f>
        <v>71</v>
      </c>
      <c r="X124" s="286">
        <f>IF(W124&lt;65,60,75)</f>
        <v>75</v>
      </c>
      <c r="Y124" s="148">
        <f>+X124-W124</f>
        <v>4</v>
      </c>
    </row>
    <row r="125" spans="3:25" x14ac:dyDescent="0.25">
      <c r="C125" s="398">
        <v>345</v>
      </c>
      <c r="D125" s="399" t="s">
        <v>33</v>
      </c>
      <c r="E125" s="398">
        <v>86803</v>
      </c>
      <c r="F125" s="399" t="s">
        <v>1288</v>
      </c>
      <c r="G125" s="399" t="s">
        <v>1289</v>
      </c>
      <c r="H125" s="400">
        <v>44722</v>
      </c>
      <c r="I125" s="399" t="s">
        <v>19</v>
      </c>
      <c r="J125" s="399" t="s">
        <v>1290</v>
      </c>
      <c r="K125" s="399" t="s">
        <v>1291</v>
      </c>
      <c r="L125" s="398">
        <v>0</v>
      </c>
      <c r="M125" s="400">
        <v>44712</v>
      </c>
      <c r="N125" s="401">
        <v>439.75</v>
      </c>
      <c r="O125" s="401">
        <v>96.75</v>
      </c>
      <c r="P125" s="401">
        <v>536.5</v>
      </c>
      <c r="Q125" s="398">
        <v>64249</v>
      </c>
      <c r="R125" s="73">
        <f>IF(L125=0,O125*22%,"")</f>
        <v>21.285</v>
      </c>
      <c r="S125" s="294">
        <v>10</v>
      </c>
      <c r="T125">
        <v>8</v>
      </c>
      <c r="U125">
        <v>2022</v>
      </c>
      <c r="V125" s="13">
        <f>DATE(U125,T125,S125)</f>
        <v>44783</v>
      </c>
      <c r="W125" s="148">
        <f>+V125-M125</f>
        <v>71</v>
      </c>
      <c r="X125" s="286">
        <f>IF(W125&lt;65,60,75)</f>
        <v>75</v>
      </c>
      <c r="Y125" s="148">
        <f>+X125-W125</f>
        <v>4</v>
      </c>
    </row>
    <row r="126" spans="3:25" x14ac:dyDescent="0.25">
      <c r="C126" s="398">
        <v>347</v>
      </c>
      <c r="D126" s="399" t="s">
        <v>20</v>
      </c>
      <c r="E126" s="398">
        <v>86930</v>
      </c>
      <c r="F126" s="399" t="s">
        <v>909</v>
      </c>
      <c r="G126" s="399" t="s">
        <v>378</v>
      </c>
      <c r="H126" s="400">
        <v>44732</v>
      </c>
      <c r="I126" s="399" t="s">
        <v>19</v>
      </c>
      <c r="J126" s="399" t="s">
        <v>910</v>
      </c>
      <c r="K126" s="399" t="s">
        <v>911</v>
      </c>
      <c r="L126" s="398">
        <v>0</v>
      </c>
      <c r="M126" s="400">
        <v>44720</v>
      </c>
      <c r="N126" s="401">
        <v>1558.57</v>
      </c>
      <c r="O126" s="401">
        <v>62.34</v>
      </c>
      <c r="P126" s="401">
        <v>1620.91</v>
      </c>
      <c r="Q126" s="398">
        <v>9386</v>
      </c>
      <c r="R126" s="73">
        <f>IF(L126=0,O126*22%,"")</f>
        <v>13.7148</v>
      </c>
      <c r="S126" s="294">
        <v>5</v>
      </c>
      <c r="T126">
        <v>7</v>
      </c>
      <c r="U126">
        <v>2022</v>
      </c>
      <c r="V126" s="13">
        <f>DATE(U126,T126,S126)</f>
        <v>44747</v>
      </c>
      <c r="W126" s="148">
        <f>+V126-M126</f>
        <v>27</v>
      </c>
      <c r="X126" s="286">
        <f>IF(W126&lt;65,60,75)</f>
        <v>60</v>
      </c>
      <c r="Y126" s="148">
        <f>+X126-W126</f>
        <v>33</v>
      </c>
    </row>
    <row r="127" spans="3:25" x14ac:dyDescent="0.25">
      <c r="C127" s="398">
        <v>348</v>
      </c>
      <c r="D127" s="399" t="s">
        <v>113</v>
      </c>
      <c r="E127" s="398">
        <v>86954</v>
      </c>
      <c r="F127" s="399" t="s">
        <v>1366</v>
      </c>
      <c r="G127" s="399" t="s">
        <v>25</v>
      </c>
      <c r="H127" s="400">
        <v>44732</v>
      </c>
      <c r="I127" s="399" t="s">
        <v>19</v>
      </c>
      <c r="J127" s="399" t="s">
        <v>1367</v>
      </c>
      <c r="K127" s="399" t="s">
        <v>1368</v>
      </c>
      <c r="L127" s="398">
        <v>0</v>
      </c>
      <c r="M127" s="400">
        <v>44725</v>
      </c>
      <c r="N127" s="401">
        <v>200000</v>
      </c>
      <c r="O127" s="401">
        <v>0</v>
      </c>
      <c r="P127" s="401">
        <v>200000</v>
      </c>
      <c r="Q127" s="398">
        <v>9473</v>
      </c>
      <c r="R127" s="73">
        <f>IF(L127=0,O127*22%,"")</f>
        <v>0</v>
      </c>
      <c r="S127" s="294">
        <v>8</v>
      </c>
      <c r="T127">
        <v>9</v>
      </c>
      <c r="U127">
        <v>2022</v>
      </c>
      <c r="V127" s="13">
        <f>DATE(U127,T127,S127)</f>
        <v>44812</v>
      </c>
      <c r="W127" s="148">
        <f>+V127-M127</f>
        <v>87</v>
      </c>
      <c r="X127" s="286">
        <f>+W127</f>
        <v>87</v>
      </c>
      <c r="Y127" s="148">
        <f>+X127-W127</f>
        <v>0</v>
      </c>
    </row>
    <row r="128" spans="3:25" x14ac:dyDescent="0.25">
      <c r="C128" s="398">
        <v>348</v>
      </c>
      <c r="D128" s="399" t="s">
        <v>113</v>
      </c>
      <c r="E128" s="398">
        <v>86954</v>
      </c>
      <c r="F128" s="399" t="s">
        <v>1366</v>
      </c>
      <c r="G128" s="399" t="s">
        <v>25</v>
      </c>
      <c r="H128" s="400">
        <v>44732</v>
      </c>
      <c r="I128" s="399" t="s">
        <v>19</v>
      </c>
      <c r="J128" s="399" t="s">
        <v>1367</v>
      </c>
      <c r="K128" s="399" t="s">
        <v>1368</v>
      </c>
      <c r="L128" s="398">
        <v>0</v>
      </c>
      <c r="M128" s="400">
        <v>44725</v>
      </c>
      <c r="N128" s="401">
        <v>70000</v>
      </c>
      <c r="O128" s="401">
        <v>0</v>
      </c>
      <c r="P128" s="401">
        <v>70000</v>
      </c>
      <c r="Q128" s="398">
        <v>9473</v>
      </c>
      <c r="R128" s="73">
        <f>IF(L128=0,O128*22%,"")</f>
        <v>0</v>
      </c>
      <c r="S128" s="294">
        <v>15</v>
      </c>
      <c r="T128">
        <v>9</v>
      </c>
      <c r="U128">
        <v>2022</v>
      </c>
      <c r="V128" s="13">
        <f>DATE(U128,T128,S128)</f>
        <v>44819</v>
      </c>
      <c r="W128" s="148">
        <f>+V128-M128</f>
        <v>94</v>
      </c>
      <c r="X128" s="286">
        <f>+W128</f>
        <v>94</v>
      </c>
      <c r="Y128" s="148">
        <f>+X128-W128</f>
        <v>0</v>
      </c>
    </row>
    <row r="129" spans="3:25" x14ac:dyDescent="0.25">
      <c r="C129" s="398">
        <v>349</v>
      </c>
      <c r="D129" s="399" t="s">
        <v>598</v>
      </c>
      <c r="E129" s="398">
        <v>86955</v>
      </c>
      <c r="F129" s="399" t="s">
        <v>932</v>
      </c>
      <c r="G129" s="399" t="s">
        <v>600</v>
      </c>
      <c r="H129" s="400">
        <v>44732</v>
      </c>
      <c r="I129" s="399" t="s">
        <v>19</v>
      </c>
      <c r="J129" s="399" t="s">
        <v>933</v>
      </c>
      <c r="K129" s="399" t="s">
        <v>934</v>
      </c>
      <c r="L129" s="398">
        <v>0</v>
      </c>
      <c r="M129" s="400">
        <v>44721</v>
      </c>
      <c r="N129" s="401">
        <v>1304.47</v>
      </c>
      <c r="O129" s="401">
        <v>47.97</v>
      </c>
      <c r="P129" s="401">
        <v>1352.44</v>
      </c>
      <c r="Q129" s="398">
        <v>65781</v>
      </c>
      <c r="R129" s="73">
        <f>IF(L129=0,O129*22%,"")</f>
        <v>10.5534</v>
      </c>
      <c r="S129" s="294">
        <v>6</v>
      </c>
      <c r="T129">
        <v>7</v>
      </c>
      <c r="U129">
        <v>2022</v>
      </c>
      <c r="V129" s="13">
        <f>DATE(U129,T129,S129)</f>
        <v>44748</v>
      </c>
      <c r="W129" s="148">
        <f>+V129-M129</f>
        <v>27</v>
      </c>
      <c r="X129" s="286">
        <f>+W129</f>
        <v>27</v>
      </c>
      <c r="Y129" s="148">
        <f>+X129-W129</f>
        <v>0</v>
      </c>
    </row>
    <row r="130" spans="3:25" x14ac:dyDescent="0.25">
      <c r="C130" s="398">
        <v>350</v>
      </c>
      <c r="D130" s="399" t="s">
        <v>40</v>
      </c>
      <c r="E130" s="398">
        <v>86956</v>
      </c>
      <c r="F130" s="399" t="s">
        <v>1258</v>
      </c>
      <c r="G130" s="399" t="s">
        <v>558</v>
      </c>
      <c r="H130" s="400">
        <v>44732</v>
      </c>
      <c r="I130" s="399" t="s">
        <v>19</v>
      </c>
      <c r="J130" s="399" t="s">
        <v>1259</v>
      </c>
      <c r="K130" s="399" t="s">
        <v>1260</v>
      </c>
      <c r="L130" s="398">
        <v>0</v>
      </c>
      <c r="M130" s="400">
        <v>44712</v>
      </c>
      <c r="N130" s="401">
        <v>40</v>
      </c>
      <c r="O130" s="401">
        <v>8.8000000000000007</v>
      </c>
      <c r="P130" s="401">
        <v>48.8</v>
      </c>
      <c r="Q130" s="398">
        <v>63618</v>
      </c>
      <c r="R130" s="73">
        <f>IF(L130=0,O130*22%,"")</f>
        <v>1.9360000000000002</v>
      </c>
      <c r="S130" s="294">
        <v>10</v>
      </c>
      <c r="T130">
        <v>8</v>
      </c>
      <c r="U130">
        <v>2022</v>
      </c>
      <c r="V130" s="13">
        <f>DATE(U130,T130,S130)</f>
        <v>44783</v>
      </c>
      <c r="W130" s="148">
        <f>+V130-M130</f>
        <v>71</v>
      </c>
      <c r="X130" s="286">
        <f>IF(W130&lt;65,60,75)</f>
        <v>75</v>
      </c>
      <c r="Y130" s="148">
        <f>+X130-W130</f>
        <v>4</v>
      </c>
    </row>
    <row r="131" spans="3:25" x14ac:dyDescent="0.25">
      <c r="C131" s="398">
        <v>351</v>
      </c>
      <c r="D131" s="399" t="s">
        <v>40</v>
      </c>
      <c r="E131" s="398">
        <v>86957</v>
      </c>
      <c r="F131" s="399" t="s">
        <v>1261</v>
      </c>
      <c r="G131" s="399" t="s">
        <v>89</v>
      </c>
      <c r="H131" s="400">
        <v>44732</v>
      </c>
      <c r="I131" s="399" t="s">
        <v>19</v>
      </c>
      <c r="J131" s="399" t="s">
        <v>1262</v>
      </c>
      <c r="K131" s="399" t="s">
        <v>1263</v>
      </c>
      <c r="L131" s="398">
        <v>0</v>
      </c>
      <c r="M131" s="400">
        <v>44712</v>
      </c>
      <c r="N131" s="401">
        <v>604</v>
      </c>
      <c r="O131" s="401">
        <v>132.88</v>
      </c>
      <c r="P131" s="401">
        <v>736.88</v>
      </c>
      <c r="Q131" s="398">
        <v>63618</v>
      </c>
      <c r="R131" s="73">
        <f>IF(L131=0,O131*22%,"")</f>
        <v>29.233599999999999</v>
      </c>
      <c r="S131" s="294">
        <v>10</v>
      </c>
      <c r="T131">
        <v>8</v>
      </c>
      <c r="U131">
        <v>2022</v>
      </c>
      <c r="V131" s="13">
        <f>DATE(U131,T131,S131)</f>
        <v>44783</v>
      </c>
      <c r="W131" s="148">
        <f>+V131-M131</f>
        <v>71</v>
      </c>
      <c r="X131" s="286">
        <f>IF(W131&lt;65,60,75)</f>
        <v>75</v>
      </c>
      <c r="Y131" s="148">
        <f>+X131-W131</f>
        <v>4</v>
      </c>
    </row>
    <row r="132" spans="3:25" x14ac:dyDescent="0.25">
      <c r="C132" s="398">
        <v>352</v>
      </c>
      <c r="D132" s="399" t="s">
        <v>40</v>
      </c>
      <c r="E132" s="398">
        <v>86958</v>
      </c>
      <c r="F132" s="399" t="s">
        <v>1264</v>
      </c>
      <c r="G132" s="399" t="s">
        <v>89</v>
      </c>
      <c r="H132" s="400">
        <v>44732</v>
      </c>
      <c r="I132" s="399" t="s">
        <v>19</v>
      </c>
      <c r="J132" s="399" t="s">
        <v>1265</v>
      </c>
      <c r="K132" s="399" t="s">
        <v>1266</v>
      </c>
      <c r="L132" s="398">
        <v>0</v>
      </c>
      <c r="M132" s="400">
        <v>44712</v>
      </c>
      <c r="N132" s="401">
        <v>240</v>
      </c>
      <c r="O132" s="401">
        <v>52.8</v>
      </c>
      <c r="P132" s="401">
        <v>292.8</v>
      </c>
      <c r="Q132" s="398">
        <v>63618</v>
      </c>
      <c r="R132" s="73">
        <f>IF(L132=0,O132*22%,"")</f>
        <v>11.616</v>
      </c>
      <c r="S132" s="294">
        <v>10</v>
      </c>
      <c r="T132">
        <v>8</v>
      </c>
      <c r="U132">
        <v>2022</v>
      </c>
      <c r="V132" s="13">
        <f>DATE(U132,T132,S132)</f>
        <v>44783</v>
      </c>
      <c r="W132" s="148">
        <f>+V132-M132</f>
        <v>71</v>
      </c>
      <c r="X132" s="286">
        <f>IF(W132&lt;65,60,75)</f>
        <v>75</v>
      </c>
      <c r="Y132" s="148">
        <f>+X132-W132</f>
        <v>4</v>
      </c>
    </row>
    <row r="133" spans="3:25" x14ac:dyDescent="0.25">
      <c r="C133" s="398">
        <v>353</v>
      </c>
      <c r="D133" s="399" t="s">
        <v>40</v>
      </c>
      <c r="E133" s="398">
        <v>86959</v>
      </c>
      <c r="F133" s="399" t="s">
        <v>1267</v>
      </c>
      <c r="G133" s="399" t="s">
        <v>1268</v>
      </c>
      <c r="H133" s="400">
        <v>44732</v>
      </c>
      <c r="I133" s="399" t="s">
        <v>19</v>
      </c>
      <c r="J133" s="399" t="s">
        <v>1269</v>
      </c>
      <c r="K133" s="399" t="s">
        <v>1270</v>
      </c>
      <c r="L133" s="398">
        <v>0</v>
      </c>
      <c r="M133" s="400">
        <v>44712</v>
      </c>
      <c r="N133" s="401">
        <v>90</v>
      </c>
      <c r="O133" s="401">
        <v>19.8</v>
      </c>
      <c r="P133" s="401">
        <v>109.8</v>
      </c>
      <c r="Q133" s="398">
        <v>63618</v>
      </c>
      <c r="R133" s="73">
        <f>IF(L133=0,O133*22%,"")</f>
        <v>4.3559999999999999</v>
      </c>
      <c r="S133" s="294">
        <v>10</v>
      </c>
      <c r="T133">
        <v>8</v>
      </c>
      <c r="U133">
        <v>2022</v>
      </c>
      <c r="V133" s="13">
        <f>DATE(U133,T133,S133)</f>
        <v>44783</v>
      </c>
      <c r="W133" s="148">
        <f>+V133-M133</f>
        <v>71</v>
      </c>
      <c r="X133" s="286">
        <f>IF(W133&lt;65,60,75)</f>
        <v>75</v>
      </c>
      <c r="Y133" s="148">
        <f>+X133-W133</f>
        <v>4</v>
      </c>
    </row>
    <row r="134" spans="3:25" x14ac:dyDescent="0.25">
      <c r="C134" s="398">
        <v>354</v>
      </c>
      <c r="D134" s="399" t="s">
        <v>40</v>
      </c>
      <c r="E134" s="398">
        <v>86960</v>
      </c>
      <c r="F134" s="399" t="s">
        <v>1523</v>
      </c>
      <c r="G134" s="399" t="s">
        <v>89</v>
      </c>
      <c r="H134" s="400">
        <v>44732</v>
      </c>
      <c r="I134" s="399" t="s">
        <v>19</v>
      </c>
      <c r="J134" s="399" t="s">
        <v>1524</v>
      </c>
      <c r="K134" s="399" t="s">
        <v>1525</v>
      </c>
      <c r="L134" s="398">
        <v>0</v>
      </c>
      <c r="M134" s="400">
        <v>44718</v>
      </c>
      <c r="N134" s="401">
        <v>576</v>
      </c>
      <c r="O134" s="401">
        <v>126.72</v>
      </c>
      <c r="P134" s="401">
        <v>702.72</v>
      </c>
      <c r="Q134" s="398">
        <v>63618</v>
      </c>
      <c r="R134" s="73">
        <f>IF(L134=0,O134*22%,"")</f>
        <v>27.878399999999999</v>
      </c>
      <c r="S134" s="294">
        <v>12</v>
      </c>
      <c r="T134">
        <v>9</v>
      </c>
      <c r="U134">
        <v>2022</v>
      </c>
      <c r="V134" s="13">
        <f>DATE(U134,T134,S134)</f>
        <v>44816</v>
      </c>
      <c r="W134" s="148">
        <f>+V134-M134</f>
        <v>98</v>
      </c>
      <c r="X134" s="286">
        <f>IF(W134&lt;65,60,75)</f>
        <v>75</v>
      </c>
      <c r="Y134" s="148">
        <f>+X134-W134</f>
        <v>-23</v>
      </c>
    </row>
    <row r="135" spans="3:25" x14ac:dyDescent="0.25">
      <c r="C135" s="398">
        <v>355</v>
      </c>
      <c r="D135" s="399" t="s">
        <v>1000</v>
      </c>
      <c r="E135" s="398">
        <v>86961</v>
      </c>
      <c r="F135" s="399" t="s">
        <v>1200</v>
      </c>
      <c r="G135" s="399" t="s">
        <v>1002</v>
      </c>
      <c r="H135" s="400">
        <v>44732</v>
      </c>
      <c r="I135" s="399" t="s">
        <v>59</v>
      </c>
      <c r="J135" s="399" t="s">
        <v>1201</v>
      </c>
      <c r="K135" s="399" t="s">
        <v>1202</v>
      </c>
      <c r="L135" s="398">
        <v>0</v>
      </c>
      <c r="M135" s="400">
        <v>44712</v>
      </c>
      <c r="N135" s="415">
        <v>-1100</v>
      </c>
      <c r="O135" s="415">
        <v>-242</v>
      </c>
      <c r="P135" s="415">
        <v>-1342</v>
      </c>
      <c r="Q135" s="398">
        <v>66866</v>
      </c>
      <c r="R135" s="73">
        <f>IF(L135=0,O135*22%,"")</f>
        <v>-53.24</v>
      </c>
      <c r="S135" s="294">
        <v>10</v>
      </c>
      <c r="T135">
        <v>8</v>
      </c>
      <c r="U135">
        <v>2022</v>
      </c>
      <c r="V135" s="13">
        <f>DATE(U135,T135,S135)</f>
        <v>44783</v>
      </c>
      <c r="W135" s="148">
        <f>+V135-M135</f>
        <v>71</v>
      </c>
      <c r="X135" s="286">
        <f>IF(W135&lt;65,60,75)</f>
        <v>75</v>
      </c>
      <c r="Y135" s="148">
        <f>+X135-W135</f>
        <v>4</v>
      </c>
    </row>
    <row r="136" spans="3:25" x14ac:dyDescent="0.25">
      <c r="C136" s="398">
        <v>357</v>
      </c>
      <c r="D136" s="399" t="s">
        <v>1000</v>
      </c>
      <c r="E136" s="398">
        <v>86963</v>
      </c>
      <c r="F136" s="399" t="s">
        <v>1008</v>
      </c>
      <c r="G136" s="399" t="s">
        <v>1002</v>
      </c>
      <c r="H136" s="400">
        <v>44732</v>
      </c>
      <c r="I136" s="399" t="s">
        <v>19</v>
      </c>
      <c r="J136" s="399" t="s">
        <v>1009</v>
      </c>
      <c r="K136" s="399" t="s">
        <v>1010</v>
      </c>
      <c r="L136" s="398">
        <v>0</v>
      </c>
      <c r="M136" s="400">
        <v>44712</v>
      </c>
      <c r="N136" s="401">
        <v>325.38</v>
      </c>
      <c r="O136" s="401">
        <v>71.58</v>
      </c>
      <c r="P136" s="401">
        <f>+N136+O136</f>
        <v>396.96</v>
      </c>
      <c r="Q136" s="398">
        <v>66866</v>
      </c>
      <c r="R136" s="73">
        <f>IF(L136=0,O136*22%,"")</f>
        <v>15.7476</v>
      </c>
      <c r="S136" s="294">
        <v>12</v>
      </c>
      <c r="T136">
        <v>7</v>
      </c>
      <c r="U136">
        <v>2022</v>
      </c>
      <c r="V136" s="13">
        <f>DATE(U136,T136,S136)</f>
        <v>44754</v>
      </c>
      <c r="W136" s="148">
        <f>+V136-M136</f>
        <v>42</v>
      </c>
      <c r="X136" s="286">
        <f>IF(W136&lt;65,60,75)</f>
        <v>60</v>
      </c>
      <c r="Y136" s="148">
        <f>+X136-W136</f>
        <v>18</v>
      </c>
    </row>
    <row r="137" spans="3:25" x14ac:dyDescent="0.25">
      <c r="C137" s="398">
        <v>357</v>
      </c>
      <c r="D137" s="399" t="s">
        <v>1000</v>
      </c>
      <c r="E137" s="398">
        <v>86963</v>
      </c>
      <c r="F137" s="399" t="s">
        <v>1008</v>
      </c>
      <c r="G137" s="399" t="s">
        <v>1002</v>
      </c>
      <c r="H137" s="400">
        <v>44732</v>
      </c>
      <c r="I137" s="399" t="s">
        <v>19</v>
      </c>
      <c r="J137" s="399" t="s">
        <v>1009</v>
      </c>
      <c r="K137" s="399" t="s">
        <v>1010</v>
      </c>
      <c r="L137" s="398">
        <v>0</v>
      </c>
      <c r="M137" s="400">
        <v>44712</v>
      </c>
      <c r="N137" s="401">
        <v>1060.6199999999999</v>
      </c>
      <c r="O137" s="401">
        <v>233.34000000000003</v>
      </c>
      <c r="P137" s="401">
        <v>1293.96</v>
      </c>
      <c r="Q137" s="398">
        <v>66866</v>
      </c>
      <c r="R137" s="73">
        <v>51.334800000000008</v>
      </c>
      <c r="S137" s="294">
        <v>10</v>
      </c>
      <c r="T137">
        <v>8</v>
      </c>
      <c r="U137">
        <v>2022</v>
      </c>
      <c r="V137" s="13">
        <f>DATE(U137,T137,S137)</f>
        <v>44783</v>
      </c>
      <c r="W137" s="148">
        <f>+V137-M137</f>
        <v>71</v>
      </c>
      <c r="X137" s="286">
        <f>IF(W137&lt;65,60,75)</f>
        <v>75</v>
      </c>
      <c r="Y137" s="148">
        <f>+X137-W137</f>
        <v>4</v>
      </c>
    </row>
    <row r="138" spans="3:25" x14ac:dyDescent="0.25">
      <c r="C138" s="398">
        <v>358</v>
      </c>
      <c r="D138" s="399" t="s">
        <v>43</v>
      </c>
      <c r="E138" s="398">
        <v>86964</v>
      </c>
      <c r="F138" s="399" t="s">
        <v>1154</v>
      </c>
      <c r="G138" s="399" t="s">
        <v>719</v>
      </c>
      <c r="H138" s="400">
        <v>44732</v>
      </c>
      <c r="I138" s="399" t="s">
        <v>19</v>
      </c>
      <c r="J138" s="399" t="s">
        <v>1155</v>
      </c>
      <c r="K138" s="399" t="s">
        <v>1156</v>
      </c>
      <c r="L138" s="398">
        <v>0</v>
      </c>
      <c r="M138" s="400">
        <v>44722</v>
      </c>
      <c r="N138" s="401">
        <v>285.89999999999998</v>
      </c>
      <c r="O138" s="401">
        <v>62.9</v>
      </c>
      <c r="P138" s="401">
        <v>348.8</v>
      </c>
      <c r="Q138" s="398">
        <v>64950</v>
      </c>
      <c r="R138" s="73">
        <f>IF(L138=0,O138*22%,"")</f>
        <v>13.837999999999999</v>
      </c>
      <c r="S138" s="294">
        <v>10</v>
      </c>
      <c r="T138">
        <v>8</v>
      </c>
      <c r="U138">
        <v>2022</v>
      </c>
      <c r="V138" s="13">
        <f>DATE(U138,T138,S138)</f>
        <v>44783</v>
      </c>
      <c r="W138" s="148">
        <f>+V138-M138</f>
        <v>61</v>
      </c>
      <c r="X138" s="286">
        <f>IF(W138&lt;65,60,75)</f>
        <v>60</v>
      </c>
      <c r="Y138" s="148">
        <f>+X138-W138</f>
        <v>-1</v>
      </c>
    </row>
    <row r="139" spans="3:25" x14ac:dyDescent="0.25">
      <c r="C139" s="398">
        <v>359</v>
      </c>
      <c r="D139" s="399" t="s">
        <v>26</v>
      </c>
      <c r="E139" s="398">
        <v>86965</v>
      </c>
      <c r="F139" s="399" t="s">
        <v>1428</v>
      </c>
      <c r="G139" s="399" t="s">
        <v>99</v>
      </c>
      <c r="H139" s="400">
        <v>44732</v>
      </c>
      <c r="I139" s="399" t="s">
        <v>19</v>
      </c>
      <c r="J139" s="399" t="s">
        <v>1429</v>
      </c>
      <c r="K139" s="399" t="s">
        <v>1430</v>
      </c>
      <c r="L139" s="398">
        <v>0</v>
      </c>
      <c r="M139" s="400">
        <v>44722</v>
      </c>
      <c r="N139" s="401">
        <v>182</v>
      </c>
      <c r="O139" s="401">
        <v>40.04</v>
      </c>
      <c r="P139" s="401">
        <v>222.04</v>
      </c>
      <c r="Q139" s="398">
        <v>63667</v>
      </c>
      <c r="R139" s="73">
        <f>IF(L139=0,O139*22%,"")</f>
        <v>8.8087999999999997</v>
      </c>
      <c r="S139" s="294">
        <v>12</v>
      </c>
      <c r="T139">
        <v>9</v>
      </c>
      <c r="U139">
        <v>2022</v>
      </c>
      <c r="V139" s="13">
        <f>DATE(U139,T139,S139)</f>
        <v>44816</v>
      </c>
      <c r="W139" s="148">
        <f>+V139-M139</f>
        <v>94</v>
      </c>
      <c r="X139" s="286">
        <f>IF(W139&lt;65,60,75)</f>
        <v>75</v>
      </c>
      <c r="Y139" s="148">
        <f>+X139-W139</f>
        <v>-19</v>
      </c>
    </row>
    <row r="140" spans="3:25" x14ac:dyDescent="0.25">
      <c r="C140" s="398">
        <v>360</v>
      </c>
      <c r="D140" s="399" t="s">
        <v>52</v>
      </c>
      <c r="E140" s="398">
        <v>86966</v>
      </c>
      <c r="F140" s="399" t="s">
        <v>1284</v>
      </c>
      <c r="G140" s="399" t="s">
        <v>1285</v>
      </c>
      <c r="H140" s="400">
        <v>44732</v>
      </c>
      <c r="I140" s="399" t="s">
        <v>19</v>
      </c>
      <c r="J140" s="399" t="s">
        <v>1286</v>
      </c>
      <c r="K140" s="399" t="s">
        <v>1287</v>
      </c>
      <c r="L140" s="398">
        <v>0</v>
      </c>
      <c r="M140" s="400">
        <v>44712</v>
      </c>
      <c r="N140" s="401">
        <v>923</v>
      </c>
      <c r="O140" s="401">
        <v>203.06</v>
      </c>
      <c r="P140" s="401">
        <v>1126.06</v>
      </c>
      <c r="Q140" s="398">
        <v>9683</v>
      </c>
      <c r="R140" s="73">
        <f>IF(L140=0,O140*22%,"")</f>
        <v>44.673200000000001</v>
      </c>
      <c r="S140" s="294">
        <v>10</v>
      </c>
      <c r="T140">
        <v>8</v>
      </c>
      <c r="U140">
        <v>2022</v>
      </c>
      <c r="V140" s="13">
        <f>DATE(U140,T140,S140)</f>
        <v>44783</v>
      </c>
      <c r="W140" s="148">
        <f>+V140-M140</f>
        <v>71</v>
      </c>
      <c r="X140" s="286">
        <f>IF(W140&lt;65,60,75)</f>
        <v>75</v>
      </c>
      <c r="Y140" s="148">
        <f>+X140-W140</f>
        <v>4</v>
      </c>
    </row>
    <row r="141" spans="3:25" x14ac:dyDescent="0.25">
      <c r="C141" s="398">
        <v>361</v>
      </c>
      <c r="D141" s="399" t="s">
        <v>29</v>
      </c>
      <c r="E141" s="398">
        <v>86967</v>
      </c>
      <c r="F141" s="399" t="s">
        <v>1446</v>
      </c>
      <c r="G141" s="399" t="s">
        <v>1447</v>
      </c>
      <c r="H141" s="400">
        <v>44732</v>
      </c>
      <c r="I141" s="399" t="s">
        <v>19</v>
      </c>
      <c r="J141" s="399" t="s">
        <v>1448</v>
      </c>
      <c r="K141" s="399" t="s">
        <v>1449</v>
      </c>
      <c r="L141" s="398">
        <v>0</v>
      </c>
      <c r="M141" s="400">
        <v>44727</v>
      </c>
      <c r="N141" s="401">
        <v>124</v>
      </c>
      <c r="O141" s="401">
        <v>10</v>
      </c>
      <c r="P141" s="401">
        <v>134</v>
      </c>
      <c r="Q141" s="398">
        <v>66270</v>
      </c>
      <c r="R141" s="73">
        <f>IF(L141=0,O141*22%,"")</f>
        <v>2.2000000000000002</v>
      </c>
      <c r="S141" s="294">
        <v>12</v>
      </c>
      <c r="T141">
        <v>9</v>
      </c>
      <c r="U141">
        <v>2022</v>
      </c>
      <c r="V141" s="13">
        <f>DATE(U141,T141,S141)</f>
        <v>44816</v>
      </c>
      <c r="W141" s="148">
        <f>+V141-M141</f>
        <v>89</v>
      </c>
      <c r="X141" s="286">
        <f>IF(W141&lt;65,60,75)</f>
        <v>75</v>
      </c>
      <c r="Y141" s="148">
        <f>+X141-W141</f>
        <v>-14</v>
      </c>
    </row>
    <row r="142" spans="3:25" x14ac:dyDescent="0.25">
      <c r="C142" s="398">
        <v>362</v>
      </c>
      <c r="D142" s="399" t="s">
        <v>29</v>
      </c>
      <c r="E142" s="398">
        <v>86968</v>
      </c>
      <c r="F142" s="399" t="s">
        <v>1450</v>
      </c>
      <c r="G142" s="399" t="s">
        <v>1447</v>
      </c>
      <c r="H142" s="400">
        <v>44732</v>
      </c>
      <c r="I142" s="399" t="s">
        <v>19</v>
      </c>
      <c r="J142" s="399" t="s">
        <v>1451</v>
      </c>
      <c r="K142" s="399" t="s">
        <v>1452</v>
      </c>
      <c r="L142" s="398">
        <v>0</v>
      </c>
      <c r="M142" s="400">
        <v>44727</v>
      </c>
      <c r="N142" s="401">
        <v>140</v>
      </c>
      <c r="O142" s="401">
        <v>30.8</v>
      </c>
      <c r="P142" s="401">
        <v>170.8</v>
      </c>
      <c r="Q142" s="398">
        <v>66270</v>
      </c>
      <c r="R142" s="73">
        <f>IF(L142=0,O142*22%,"")</f>
        <v>6.7759999999999998</v>
      </c>
      <c r="S142" s="294">
        <v>12</v>
      </c>
      <c r="T142">
        <v>9</v>
      </c>
      <c r="U142">
        <v>2022</v>
      </c>
      <c r="V142" s="13">
        <f>DATE(U142,T142,S142)</f>
        <v>44816</v>
      </c>
      <c r="W142" s="148">
        <f>+V142-M142</f>
        <v>89</v>
      </c>
      <c r="X142" s="286">
        <f>IF(W142&lt;65,60,75)</f>
        <v>75</v>
      </c>
      <c r="Y142" s="148">
        <f>+X142-W142</f>
        <v>-14</v>
      </c>
    </row>
    <row r="143" spans="3:25" x14ac:dyDescent="0.25">
      <c r="C143" s="398">
        <v>363</v>
      </c>
      <c r="D143" s="399" t="s">
        <v>110</v>
      </c>
      <c r="E143" s="398">
        <v>86969</v>
      </c>
      <c r="F143" s="399" t="s">
        <v>1453</v>
      </c>
      <c r="G143" s="399" t="s">
        <v>107</v>
      </c>
      <c r="H143" s="400">
        <v>44732</v>
      </c>
      <c r="I143" s="399" t="s">
        <v>19</v>
      </c>
      <c r="J143" s="399" t="s">
        <v>1454</v>
      </c>
      <c r="K143" s="399" t="s">
        <v>1455</v>
      </c>
      <c r="L143" s="398">
        <v>0</v>
      </c>
      <c r="M143" s="400">
        <v>44722</v>
      </c>
      <c r="N143" s="401">
        <v>40</v>
      </c>
      <c r="O143" s="401">
        <v>8.8000000000000007</v>
      </c>
      <c r="P143" s="401">
        <v>48.8</v>
      </c>
      <c r="Q143" s="398">
        <v>65241</v>
      </c>
      <c r="R143" s="73">
        <f>IF(L143=0,O143*22%,"")</f>
        <v>1.9360000000000002</v>
      </c>
      <c r="S143" s="294">
        <v>12</v>
      </c>
      <c r="T143">
        <v>9</v>
      </c>
      <c r="U143">
        <v>2022</v>
      </c>
      <c r="V143" s="13">
        <f>DATE(U143,T143,S143)</f>
        <v>44816</v>
      </c>
      <c r="W143" s="148">
        <f>+V143-M143</f>
        <v>94</v>
      </c>
      <c r="X143" s="286">
        <f>IF(W143&lt;65,60,75)</f>
        <v>75</v>
      </c>
      <c r="Y143" s="148">
        <f>+X143-W143</f>
        <v>-19</v>
      </c>
    </row>
    <row r="144" spans="3:25" x14ac:dyDescent="0.25">
      <c r="C144" s="398">
        <v>364</v>
      </c>
      <c r="D144" s="399" t="s">
        <v>31</v>
      </c>
      <c r="E144" s="398">
        <v>86970</v>
      </c>
      <c r="F144" s="399" t="s">
        <v>1456</v>
      </c>
      <c r="G144" s="399" t="s">
        <v>413</v>
      </c>
      <c r="H144" s="400">
        <v>44732</v>
      </c>
      <c r="I144" s="399" t="s">
        <v>19</v>
      </c>
      <c r="J144" s="399" t="s">
        <v>1457</v>
      </c>
      <c r="K144" s="399" t="s">
        <v>1458</v>
      </c>
      <c r="L144" s="398">
        <v>0</v>
      </c>
      <c r="M144" s="400">
        <v>44722</v>
      </c>
      <c r="N144" s="401">
        <v>91.8</v>
      </c>
      <c r="O144" s="401">
        <v>20.2</v>
      </c>
      <c r="P144" s="401">
        <v>112</v>
      </c>
      <c r="Q144" s="398">
        <v>63679</v>
      </c>
      <c r="R144" s="73">
        <v>4.444</v>
      </c>
      <c r="S144" s="294">
        <v>12</v>
      </c>
      <c r="T144">
        <v>9</v>
      </c>
      <c r="U144">
        <v>2022</v>
      </c>
      <c r="V144" s="13">
        <f>DATE(U144,T144,S144)</f>
        <v>44816</v>
      </c>
      <c r="W144" s="148">
        <f>+V144-M144</f>
        <v>94</v>
      </c>
      <c r="X144" s="286">
        <f>IF(W144&lt;65,60,75)</f>
        <v>75</v>
      </c>
      <c r="Y144" s="148">
        <f>+X144-W144</f>
        <v>-19</v>
      </c>
    </row>
    <row r="145" spans="3:25" x14ac:dyDescent="0.25">
      <c r="C145" s="398">
        <v>365</v>
      </c>
      <c r="D145" s="399" t="s">
        <v>32</v>
      </c>
      <c r="E145" s="398">
        <v>86971</v>
      </c>
      <c r="F145" s="399" t="s">
        <v>1375</v>
      </c>
      <c r="G145" s="399" t="s">
        <v>388</v>
      </c>
      <c r="H145" s="400">
        <v>44732</v>
      </c>
      <c r="I145" s="399" t="s">
        <v>19</v>
      </c>
      <c r="J145" s="399" t="s">
        <v>1376</v>
      </c>
      <c r="K145" s="399" t="s">
        <v>1377</v>
      </c>
      <c r="L145" s="398">
        <v>0</v>
      </c>
      <c r="M145" s="400">
        <v>44727</v>
      </c>
      <c r="N145" s="401">
        <v>414.58</v>
      </c>
      <c r="O145" s="401">
        <v>91.21</v>
      </c>
      <c r="P145" s="401">
        <v>505.79</v>
      </c>
      <c r="Q145" s="398">
        <v>7597</v>
      </c>
      <c r="R145" s="73">
        <f>IF(L145=0,O145*22%,"")</f>
        <v>20.066199999999998</v>
      </c>
      <c r="S145" s="294">
        <v>12</v>
      </c>
      <c r="T145">
        <v>9</v>
      </c>
      <c r="U145">
        <v>2022</v>
      </c>
      <c r="V145" s="13">
        <f>DATE(U145,T145,S145)</f>
        <v>44816</v>
      </c>
      <c r="W145" s="148">
        <f>+V145-M145</f>
        <v>89</v>
      </c>
      <c r="X145" s="286">
        <f>IF(W145&lt;65,60,75)</f>
        <v>75</v>
      </c>
      <c r="Y145" s="148">
        <f>+X145-W145</f>
        <v>-14</v>
      </c>
    </row>
    <row r="146" spans="3:25" x14ac:dyDescent="0.25">
      <c r="C146" s="398">
        <v>366</v>
      </c>
      <c r="D146" s="399" t="s">
        <v>35</v>
      </c>
      <c r="E146" s="398">
        <v>86973</v>
      </c>
      <c r="F146" s="399" t="s">
        <v>1236</v>
      </c>
      <c r="G146" s="399" t="s">
        <v>1233</v>
      </c>
      <c r="H146" s="400">
        <v>44732</v>
      </c>
      <c r="I146" s="399" t="s">
        <v>19</v>
      </c>
      <c r="J146" s="399" t="s">
        <v>1237</v>
      </c>
      <c r="K146" s="399" t="s">
        <v>1238</v>
      </c>
      <c r="L146" s="398">
        <v>0</v>
      </c>
      <c r="M146" s="400">
        <v>44722</v>
      </c>
      <c r="N146" s="401">
        <v>28.65</v>
      </c>
      <c r="O146" s="401">
        <v>6.3</v>
      </c>
      <c r="P146" s="401">
        <v>34.950000000000003</v>
      </c>
      <c r="Q146" s="398">
        <v>63886</v>
      </c>
      <c r="R146" s="73">
        <v>1.3859999999999999</v>
      </c>
      <c r="S146" s="294">
        <v>10</v>
      </c>
      <c r="T146">
        <v>8</v>
      </c>
      <c r="U146">
        <v>2022</v>
      </c>
      <c r="V146" s="13">
        <f>DATE(U146,T146,S146)</f>
        <v>44783</v>
      </c>
      <c r="W146" s="148">
        <f>+V146-M146</f>
        <v>61</v>
      </c>
      <c r="X146" s="286">
        <v>75</v>
      </c>
      <c r="Y146" s="148">
        <f>+X146-W146</f>
        <v>14</v>
      </c>
    </row>
    <row r="147" spans="3:25" x14ac:dyDescent="0.25">
      <c r="C147" s="425">
        <v>367</v>
      </c>
      <c r="D147" s="426" t="s">
        <v>45</v>
      </c>
      <c r="E147" s="425">
        <v>86974</v>
      </c>
      <c r="F147" s="426" t="s">
        <v>1309</v>
      </c>
      <c r="G147" s="426" t="s">
        <v>125</v>
      </c>
      <c r="H147" s="427">
        <v>44732</v>
      </c>
      <c r="I147" s="426" t="s">
        <v>19</v>
      </c>
      <c r="J147" s="426" t="s">
        <v>1310</v>
      </c>
      <c r="K147" s="426" t="s">
        <v>1311</v>
      </c>
      <c r="L147" s="425">
        <v>0</v>
      </c>
      <c r="M147" s="427">
        <v>44727</v>
      </c>
      <c r="N147" s="428">
        <v>318.63</v>
      </c>
      <c r="O147" s="428">
        <v>70.099999999999994</v>
      </c>
      <c r="P147" s="428">
        <v>388.73</v>
      </c>
      <c r="Q147" s="425">
        <v>65856</v>
      </c>
      <c r="R147" s="429">
        <f>IF(L147=0,O147*22%,"")</f>
        <v>15.421999999999999</v>
      </c>
      <c r="S147" s="430">
        <v>17</v>
      </c>
      <c r="T147" s="431">
        <v>8</v>
      </c>
      <c r="U147" s="431">
        <v>2022</v>
      </c>
      <c r="V147" s="13">
        <f>DATE(U147,T147,S147)</f>
        <v>44790</v>
      </c>
      <c r="W147" s="148">
        <f>+V147-M147</f>
        <v>63</v>
      </c>
      <c r="X147" s="286">
        <f>IF(W147&lt;65,60,75)</f>
        <v>60</v>
      </c>
      <c r="Y147" s="148">
        <f>+X147-W147</f>
        <v>-3</v>
      </c>
    </row>
    <row r="148" spans="3:25" x14ac:dyDescent="0.25">
      <c r="C148" s="425">
        <v>368</v>
      </c>
      <c r="D148" s="426" t="s">
        <v>45</v>
      </c>
      <c r="E148" s="425">
        <v>86977</v>
      </c>
      <c r="F148" s="426" t="s">
        <v>1312</v>
      </c>
      <c r="G148" s="426" t="s">
        <v>125</v>
      </c>
      <c r="H148" s="427">
        <v>44732</v>
      </c>
      <c r="I148" s="426" t="s">
        <v>19</v>
      </c>
      <c r="J148" s="426" t="s">
        <v>1313</v>
      </c>
      <c r="K148" s="426" t="s">
        <v>1314</v>
      </c>
      <c r="L148" s="425">
        <v>0</v>
      </c>
      <c r="M148" s="427">
        <v>44727</v>
      </c>
      <c r="N148" s="428">
        <v>7045.44</v>
      </c>
      <c r="O148" s="428">
        <v>1550</v>
      </c>
      <c r="P148" s="428">
        <v>8595.44</v>
      </c>
      <c r="Q148" s="425">
        <v>65856</v>
      </c>
      <c r="R148" s="429">
        <f>IF(L148=0,O148*22%,"")</f>
        <v>341</v>
      </c>
      <c r="S148" s="430">
        <v>17</v>
      </c>
      <c r="T148" s="431">
        <v>8</v>
      </c>
      <c r="U148" s="431">
        <v>2022</v>
      </c>
      <c r="V148" s="13">
        <f>DATE(U148,T148,S148)</f>
        <v>44790</v>
      </c>
      <c r="W148" s="148">
        <f>+V148-M148</f>
        <v>63</v>
      </c>
      <c r="X148" s="286">
        <f>IF(W148&lt;65,60,75)</f>
        <v>60</v>
      </c>
      <c r="Y148" s="148">
        <f>+X148-W148</f>
        <v>-3</v>
      </c>
    </row>
    <row r="149" spans="3:25" x14ac:dyDescent="0.25">
      <c r="C149" s="425">
        <v>369</v>
      </c>
      <c r="D149" s="426" t="s">
        <v>45</v>
      </c>
      <c r="E149" s="425">
        <v>86980</v>
      </c>
      <c r="F149" s="426" t="s">
        <v>1315</v>
      </c>
      <c r="G149" s="426" t="s">
        <v>125</v>
      </c>
      <c r="H149" s="427">
        <v>44732</v>
      </c>
      <c r="I149" s="426" t="s">
        <v>19</v>
      </c>
      <c r="J149" s="426" t="s">
        <v>1316</v>
      </c>
      <c r="K149" s="426" t="s">
        <v>1317</v>
      </c>
      <c r="L149" s="425">
        <v>0</v>
      </c>
      <c r="M149" s="427">
        <v>44727</v>
      </c>
      <c r="N149" s="428">
        <v>229.31</v>
      </c>
      <c r="O149" s="428">
        <v>50.45</v>
      </c>
      <c r="P149" s="428">
        <v>279.76</v>
      </c>
      <c r="Q149" s="425">
        <v>65856</v>
      </c>
      <c r="R149" s="429">
        <f>IF(L149=0,O149*22%,"")</f>
        <v>11.099</v>
      </c>
      <c r="S149" s="430">
        <v>17</v>
      </c>
      <c r="T149" s="431">
        <v>8</v>
      </c>
      <c r="U149" s="431">
        <v>2022</v>
      </c>
      <c r="V149" s="13">
        <f>DATE(U149,T149,S149)</f>
        <v>44790</v>
      </c>
      <c r="W149" s="148">
        <f>+V149-M149</f>
        <v>63</v>
      </c>
      <c r="X149" s="286">
        <f>IF(W149&lt;65,60,75)</f>
        <v>60</v>
      </c>
      <c r="Y149" s="148">
        <f>+X149-W149</f>
        <v>-3</v>
      </c>
    </row>
    <row r="150" spans="3:25" x14ac:dyDescent="0.25">
      <c r="C150" s="398">
        <v>370</v>
      </c>
      <c r="D150" s="399" t="s">
        <v>40</v>
      </c>
      <c r="E150" s="398">
        <v>86981</v>
      </c>
      <c r="F150" s="399" t="s">
        <v>1271</v>
      </c>
      <c r="G150" s="399" t="s">
        <v>558</v>
      </c>
      <c r="H150" s="400">
        <v>44732</v>
      </c>
      <c r="I150" s="399" t="s">
        <v>19</v>
      </c>
      <c r="J150" s="399" t="s">
        <v>1272</v>
      </c>
      <c r="K150" s="399" t="s">
        <v>1273</v>
      </c>
      <c r="L150" s="398">
        <v>0</v>
      </c>
      <c r="M150" s="400">
        <v>44712</v>
      </c>
      <c r="N150" s="401">
        <v>60</v>
      </c>
      <c r="O150" s="401">
        <v>13.2</v>
      </c>
      <c r="P150" s="401">
        <v>73.2</v>
      </c>
      <c r="Q150" s="398">
        <v>63618</v>
      </c>
      <c r="R150" s="73">
        <f>IF(L150=0,O150*22%,"")</f>
        <v>2.9039999999999999</v>
      </c>
      <c r="S150" s="294">
        <v>10</v>
      </c>
      <c r="T150">
        <v>8</v>
      </c>
      <c r="U150">
        <v>2022</v>
      </c>
      <c r="V150" s="13">
        <f>DATE(U150,T150,S150)</f>
        <v>44783</v>
      </c>
      <c r="W150" s="148">
        <f>+V150-M150</f>
        <v>71</v>
      </c>
      <c r="X150" s="286">
        <f>IF(W150&lt;65,60,75)</f>
        <v>75</v>
      </c>
      <c r="Y150" s="148">
        <f>+X150-W150</f>
        <v>4</v>
      </c>
    </row>
    <row r="151" spans="3:25" x14ac:dyDescent="0.25">
      <c r="C151" s="398">
        <v>371</v>
      </c>
      <c r="D151" s="399" t="s">
        <v>95</v>
      </c>
      <c r="E151" s="398">
        <v>86982</v>
      </c>
      <c r="F151" s="399" t="s">
        <v>1251</v>
      </c>
      <c r="G151" s="399" t="s">
        <v>128</v>
      </c>
      <c r="H151" s="400">
        <v>44732</v>
      </c>
      <c r="I151" s="399" t="s">
        <v>19</v>
      </c>
      <c r="J151" s="399" t="s">
        <v>1252</v>
      </c>
      <c r="K151" s="399" t="s">
        <v>1253</v>
      </c>
      <c r="L151" s="398">
        <v>0</v>
      </c>
      <c r="M151" s="400">
        <v>44712</v>
      </c>
      <c r="N151" s="401">
        <v>130</v>
      </c>
      <c r="O151" s="401">
        <v>28.6</v>
      </c>
      <c r="P151" s="401">
        <v>158.6</v>
      </c>
      <c r="Q151" s="398">
        <v>66628</v>
      </c>
      <c r="R151" s="73">
        <f>IF(L151=0,O151*22%,"")</f>
        <v>6.2920000000000007</v>
      </c>
      <c r="S151" s="294">
        <v>10</v>
      </c>
      <c r="T151">
        <v>8</v>
      </c>
      <c r="U151">
        <v>2022</v>
      </c>
      <c r="V151" s="13">
        <f>DATE(U151,T151,S151)</f>
        <v>44783</v>
      </c>
      <c r="W151" s="148">
        <f>+V151-M151</f>
        <v>71</v>
      </c>
      <c r="X151" s="286">
        <f>IF(W151&lt;65,60,75)</f>
        <v>75</v>
      </c>
      <c r="Y151" s="148">
        <f>+X151-W151</f>
        <v>4</v>
      </c>
    </row>
    <row r="152" spans="3:25" x14ac:dyDescent="0.25">
      <c r="C152" s="398">
        <v>372</v>
      </c>
      <c r="D152" s="399" t="s">
        <v>34</v>
      </c>
      <c r="E152" s="398">
        <v>86986</v>
      </c>
      <c r="F152" s="399" t="s">
        <v>1462</v>
      </c>
      <c r="G152" s="399" t="s">
        <v>1463</v>
      </c>
      <c r="H152" s="400">
        <v>44732</v>
      </c>
      <c r="I152" s="399" t="s">
        <v>19</v>
      </c>
      <c r="J152" s="399" t="s">
        <v>1464</v>
      </c>
      <c r="K152" s="399" t="s">
        <v>1465</v>
      </c>
      <c r="L152" s="398">
        <v>0</v>
      </c>
      <c r="M152" s="400">
        <v>44732</v>
      </c>
      <c r="N152" s="401">
        <v>307.54000000000002</v>
      </c>
      <c r="O152" s="401">
        <v>67.66</v>
      </c>
      <c r="P152" s="401">
        <v>375.2</v>
      </c>
      <c r="Q152" s="398">
        <v>66491</v>
      </c>
      <c r="R152" s="73">
        <f>IF(L152=0,O152*22%,"")</f>
        <v>14.885199999999999</v>
      </c>
      <c r="S152" s="294">
        <v>12</v>
      </c>
      <c r="T152">
        <v>9</v>
      </c>
      <c r="U152">
        <v>2022</v>
      </c>
      <c r="V152" s="13">
        <f>DATE(U152,T152,S152)</f>
        <v>44816</v>
      </c>
      <c r="W152" s="148">
        <f>+V152-M152</f>
        <v>84</v>
      </c>
      <c r="X152" s="286">
        <f>IF(W152&lt;65,60,75)</f>
        <v>75</v>
      </c>
      <c r="Y152" s="148">
        <f>+X152-W152</f>
        <v>-9</v>
      </c>
    </row>
    <row r="153" spans="3:25" x14ac:dyDescent="0.25">
      <c r="C153" s="398">
        <v>374</v>
      </c>
      <c r="D153" s="399" t="s">
        <v>1388</v>
      </c>
      <c r="E153" s="398">
        <v>87050</v>
      </c>
      <c r="F153" s="399" t="s">
        <v>1389</v>
      </c>
      <c r="G153" s="399" t="s">
        <v>1390</v>
      </c>
      <c r="H153" s="400">
        <v>44742</v>
      </c>
      <c r="I153" s="399" t="s">
        <v>19</v>
      </c>
      <c r="J153" s="399" t="s">
        <v>1391</v>
      </c>
      <c r="K153" s="399" t="s">
        <v>1392</v>
      </c>
      <c r="L153" s="398">
        <v>0</v>
      </c>
      <c r="M153" s="400">
        <v>44735</v>
      </c>
      <c r="N153" s="401">
        <v>300</v>
      </c>
      <c r="O153" s="401">
        <v>66</v>
      </c>
      <c r="P153" s="401">
        <v>366</v>
      </c>
      <c r="Q153" s="398">
        <v>66371</v>
      </c>
      <c r="R153" s="73">
        <f>IF(L153=0,O153*22%,"")</f>
        <v>14.52</v>
      </c>
      <c r="S153" s="294">
        <v>12</v>
      </c>
      <c r="T153">
        <v>9</v>
      </c>
      <c r="U153">
        <v>2022</v>
      </c>
      <c r="V153" s="13">
        <f>DATE(U153,T153,S153)</f>
        <v>44816</v>
      </c>
      <c r="W153" s="148">
        <f>+V153-M153</f>
        <v>81</v>
      </c>
      <c r="X153" s="286">
        <f>IF(W153&lt;65,60,75)</f>
        <v>75</v>
      </c>
      <c r="Y153" s="148">
        <f>+X153-W153</f>
        <v>-6</v>
      </c>
    </row>
    <row r="154" spans="3:25" x14ac:dyDescent="0.25">
      <c r="C154" s="398">
        <v>375</v>
      </c>
      <c r="D154" s="399" t="s">
        <v>49</v>
      </c>
      <c r="E154" s="398">
        <v>87052</v>
      </c>
      <c r="F154" s="399" t="s">
        <v>1382</v>
      </c>
      <c r="G154" s="399" t="s">
        <v>701</v>
      </c>
      <c r="H154" s="400">
        <v>44742</v>
      </c>
      <c r="I154" s="399" t="s">
        <v>19</v>
      </c>
      <c r="J154" s="399" t="s">
        <v>1383</v>
      </c>
      <c r="K154" s="399" t="s">
        <v>1384</v>
      </c>
      <c r="L154" s="398">
        <v>0</v>
      </c>
      <c r="M154" s="400">
        <v>44742</v>
      </c>
      <c r="N154" s="401">
        <v>625</v>
      </c>
      <c r="O154" s="401">
        <v>137.5</v>
      </c>
      <c r="P154" s="401">
        <v>762.5</v>
      </c>
      <c r="Q154" s="398">
        <v>63717</v>
      </c>
      <c r="R154" s="73">
        <f>IF(L154=0,O154*22%,"")</f>
        <v>30.25</v>
      </c>
      <c r="S154" s="294">
        <v>12</v>
      </c>
      <c r="T154">
        <v>9</v>
      </c>
      <c r="U154">
        <v>2022</v>
      </c>
      <c r="V154" s="13">
        <f>DATE(U154,T154,S154)</f>
        <v>44816</v>
      </c>
      <c r="W154" s="148">
        <f>+V154-M154</f>
        <v>74</v>
      </c>
      <c r="X154" s="286">
        <f>IF(W154&lt;65,60,75)</f>
        <v>75</v>
      </c>
      <c r="Y154" s="148">
        <f>+X154-W154</f>
        <v>1</v>
      </c>
    </row>
    <row r="155" spans="3:25" x14ac:dyDescent="0.25">
      <c r="C155" s="398">
        <v>376</v>
      </c>
      <c r="D155" s="399" t="s">
        <v>49</v>
      </c>
      <c r="E155" s="398">
        <v>87053</v>
      </c>
      <c r="F155" s="399" t="s">
        <v>1385</v>
      </c>
      <c r="G155" s="399" t="s">
        <v>705</v>
      </c>
      <c r="H155" s="400">
        <v>44742</v>
      </c>
      <c r="I155" s="399" t="s">
        <v>19</v>
      </c>
      <c r="J155" s="399" t="s">
        <v>1386</v>
      </c>
      <c r="K155" s="399" t="s">
        <v>1387</v>
      </c>
      <c r="L155" s="398">
        <v>0</v>
      </c>
      <c r="M155" s="400">
        <v>44742</v>
      </c>
      <c r="N155" s="401">
        <v>625</v>
      </c>
      <c r="O155" s="401">
        <v>137.5</v>
      </c>
      <c r="P155" s="401">
        <v>762.5</v>
      </c>
      <c r="Q155" s="398">
        <v>63717</v>
      </c>
      <c r="R155" s="73">
        <f>IF(L155=0,O155*22%,"")</f>
        <v>30.25</v>
      </c>
      <c r="S155" s="294">
        <v>12</v>
      </c>
      <c r="T155">
        <v>9</v>
      </c>
      <c r="U155">
        <v>2022</v>
      </c>
      <c r="V155" s="13">
        <f>DATE(U155,T155,S155)</f>
        <v>44816</v>
      </c>
      <c r="W155" s="148">
        <f>+V155-M155</f>
        <v>74</v>
      </c>
      <c r="X155" s="286">
        <f>IF(W155&lt;65,60,75)</f>
        <v>75</v>
      </c>
      <c r="Y155" s="148">
        <f>+X155-W155</f>
        <v>1</v>
      </c>
    </row>
    <row r="156" spans="3:25" x14ac:dyDescent="0.25">
      <c r="C156" s="398">
        <v>377</v>
      </c>
      <c r="D156" s="399" t="s">
        <v>66</v>
      </c>
      <c r="E156" s="398">
        <v>87054</v>
      </c>
      <c r="F156" s="399" t="s">
        <v>1369</v>
      </c>
      <c r="G156" s="399" t="s">
        <v>385</v>
      </c>
      <c r="H156" s="400">
        <v>44742</v>
      </c>
      <c r="I156" s="399" t="s">
        <v>19</v>
      </c>
      <c r="J156" s="399" t="s">
        <v>1370</v>
      </c>
      <c r="K156" s="399" t="s">
        <v>1371</v>
      </c>
      <c r="L156" s="398">
        <v>0</v>
      </c>
      <c r="M156" s="400">
        <v>44733</v>
      </c>
      <c r="N156" s="401">
        <v>99.22</v>
      </c>
      <c r="O156" s="401">
        <v>21.83</v>
      </c>
      <c r="P156" s="401">
        <v>121.05</v>
      </c>
      <c r="Q156" s="398">
        <v>3343</v>
      </c>
      <c r="R156" s="73">
        <f>IF(L156=0,O156*22%,"")</f>
        <v>4.8026</v>
      </c>
      <c r="S156" s="294">
        <v>12</v>
      </c>
      <c r="T156">
        <v>9</v>
      </c>
      <c r="U156">
        <v>2022</v>
      </c>
      <c r="V156" s="13">
        <f>DATE(U156,T156,S156)</f>
        <v>44816</v>
      </c>
      <c r="W156" s="148">
        <f>+V156-M156</f>
        <v>83</v>
      </c>
      <c r="X156" s="286">
        <f>IF(W156&lt;65,60,75)</f>
        <v>75</v>
      </c>
      <c r="Y156" s="148">
        <f>+X156-W156</f>
        <v>-8</v>
      </c>
    </row>
    <row r="157" spans="3:25" x14ac:dyDescent="0.25">
      <c r="C157" s="398">
        <v>378</v>
      </c>
      <c r="D157" s="399" t="s">
        <v>61</v>
      </c>
      <c r="E157" s="398">
        <v>87055</v>
      </c>
      <c r="F157" s="399" t="s">
        <v>1409</v>
      </c>
      <c r="G157" s="399" t="s">
        <v>62</v>
      </c>
      <c r="H157" s="400">
        <v>44742</v>
      </c>
      <c r="I157" s="399" t="s">
        <v>19</v>
      </c>
      <c r="J157" s="399" t="s">
        <v>1410</v>
      </c>
      <c r="K157" s="399" t="s">
        <v>1411</v>
      </c>
      <c r="L157" s="398">
        <v>0</v>
      </c>
      <c r="M157" s="400">
        <v>44732</v>
      </c>
      <c r="N157" s="401">
        <v>550.4</v>
      </c>
      <c r="O157" s="401">
        <v>27.52</v>
      </c>
      <c r="P157" s="401">
        <v>577.91999999999996</v>
      </c>
      <c r="Q157" s="398">
        <v>66342</v>
      </c>
      <c r="R157" s="73">
        <f>IF(L157=0,O157*22%,"")</f>
        <v>6.0544000000000002</v>
      </c>
      <c r="S157" s="294">
        <v>12</v>
      </c>
      <c r="T157">
        <v>9</v>
      </c>
      <c r="U157">
        <v>2022</v>
      </c>
      <c r="V157" s="13">
        <f>DATE(U157,T157,S157)</f>
        <v>44816</v>
      </c>
      <c r="W157" s="148">
        <f>+V157-M157</f>
        <v>84</v>
      </c>
      <c r="X157" s="286">
        <f>IF(W157&lt;65,60,75)</f>
        <v>75</v>
      </c>
      <c r="Y157" s="148">
        <f>+X157-W157</f>
        <v>-9</v>
      </c>
    </row>
    <row r="158" spans="3:25" x14ac:dyDescent="0.25">
      <c r="C158" s="398">
        <v>379</v>
      </c>
      <c r="D158" s="399" t="s">
        <v>21</v>
      </c>
      <c r="E158" s="398">
        <v>87056</v>
      </c>
      <c r="F158" s="399" t="s">
        <v>1150</v>
      </c>
      <c r="G158" s="399" t="s">
        <v>1151</v>
      </c>
      <c r="H158" s="400">
        <v>44742</v>
      </c>
      <c r="I158" s="399" t="s">
        <v>19</v>
      </c>
      <c r="J158" s="399" t="s">
        <v>1152</v>
      </c>
      <c r="K158" s="399" t="s">
        <v>1153</v>
      </c>
      <c r="L158" s="398">
        <v>0</v>
      </c>
      <c r="M158" s="400">
        <v>44733</v>
      </c>
      <c r="N158" s="401">
        <v>18553.330000000002</v>
      </c>
      <c r="O158" s="401">
        <v>1855.33</v>
      </c>
      <c r="P158" s="401">
        <v>20408.66</v>
      </c>
      <c r="Q158" s="398">
        <v>65098</v>
      </c>
      <c r="R158" s="73">
        <f>IF(L158=0,O158*22%,"")</f>
        <v>408.17259999999999</v>
      </c>
      <c r="S158" s="294">
        <v>10</v>
      </c>
      <c r="T158">
        <v>8</v>
      </c>
      <c r="U158">
        <v>2022</v>
      </c>
      <c r="V158" s="13">
        <f>DATE(U158,T158,S158)</f>
        <v>44783</v>
      </c>
      <c r="W158" s="148">
        <f>+V158-M158</f>
        <v>50</v>
      </c>
      <c r="X158" s="286">
        <f>IF(W158&lt;65,60,75)</f>
        <v>60</v>
      </c>
      <c r="Y158" s="148">
        <f>+X158-W158</f>
        <v>10</v>
      </c>
    </row>
    <row r="159" spans="3:25" x14ac:dyDescent="0.25">
      <c r="C159" s="398">
        <v>380</v>
      </c>
      <c r="D159" s="399" t="s">
        <v>21</v>
      </c>
      <c r="E159" s="398">
        <v>87057</v>
      </c>
      <c r="F159" s="399" t="s">
        <v>1350</v>
      </c>
      <c r="G159" s="399" t="s">
        <v>158</v>
      </c>
      <c r="H159" s="400">
        <v>44742</v>
      </c>
      <c r="I159" s="399" t="s">
        <v>19</v>
      </c>
      <c r="J159" s="399" t="s">
        <v>1351</v>
      </c>
      <c r="K159" s="399" t="s">
        <v>1352</v>
      </c>
      <c r="L159" s="398">
        <v>0</v>
      </c>
      <c r="M159" s="400">
        <v>44733</v>
      </c>
      <c r="N159" s="401">
        <v>97.5</v>
      </c>
      <c r="O159" s="401">
        <v>9.75</v>
      </c>
      <c r="P159" s="401">
        <v>107.25</v>
      </c>
      <c r="Q159" s="398">
        <v>65098</v>
      </c>
      <c r="R159" s="73">
        <v>2.145</v>
      </c>
      <c r="S159" s="294">
        <v>7</v>
      </c>
      <c r="T159">
        <v>9</v>
      </c>
      <c r="U159">
        <v>2022</v>
      </c>
      <c r="V159" s="13">
        <f>DATE(U159,T159,S159)</f>
        <v>44811</v>
      </c>
      <c r="W159" s="148">
        <f>+V159-M159</f>
        <v>78</v>
      </c>
      <c r="X159" s="286">
        <f>IF(W159&lt;65,60,75)</f>
        <v>75</v>
      </c>
      <c r="Y159" s="148">
        <f>+X159-W159</f>
        <v>-3</v>
      </c>
    </row>
    <row r="160" spans="3:25" x14ac:dyDescent="0.25">
      <c r="C160" s="398">
        <v>382</v>
      </c>
      <c r="D160" s="399" t="s">
        <v>27</v>
      </c>
      <c r="E160" s="398">
        <v>87059</v>
      </c>
      <c r="F160" s="399" t="s">
        <v>1440</v>
      </c>
      <c r="G160" s="399" t="s">
        <v>133</v>
      </c>
      <c r="H160" s="400">
        <v>44742</v>
      </c>
      <c r="I160" s="399" t="s">
        <v>19</v>
      </c>
      <c r="J160" s="399" t="s">
        <v>1441</v>
      </c>
      <c r="K160" s="399" t="s">
        <v>1442</v>
      </c>
      <c r="L160" s="398">
        <v>0</v>
      </c>
      <c r="M160" s="400">
        <v>44736</v>
      </c>
      <c r="N160" s="401">
        <v>717.75</v>
      </c>
      <c r="O160" s="401">
        <v>28.71</v>
      </c>
      <c r="P160" s="401">
        <v>746.46</v>
      </c>
      <c r="Q160" s="398">
        <v>66226</v>
      </c>
      <c r="R160" s="73">
        <f>IF(L160=0,O160*22%,"")</f>
        <v>6.3162000000000003</v>
      </c>
      <c r="S160" s="294">
        <v>12</v>
      </c>
      <c r="T160">
        <v>9</v>
      </c>
      <c r="U160">
        <v>2022</v>
      </c>
      <c r="V160" s="13">
        <f>DATE(U160,T160,S160)</f>
        <v>44816</v>
      </c>
      <c r="W160" s="148">
        <f>+V160-M160</f>
        <v>80</v>
      </c>
      <c r="X160" s="286">
        <f>IF(W160&lt;65,60,75)</f>
        <v>75</v>
      </c>
      <c r="Y160" s="148">
        <f>+X160-W160</f>
        <v>-5</v>
      </c>
    </row>
    <row r="161" spans="3:25" x14ac:dyDescent="0.25">
      <c r="C161" s="425">
        <v>383</v>
      </c>
      <c r="D161" s="426" t="s">
        <v>44</v>
      </c>
      <c r="E161" s="425">
        <v>87060</v>
      </c>
      <c r="F161" s="426" t="s">
        <v>1303</v>
      </c>
      <c r="G161" s="426" t="s">
        <v>333</v>
      </c>
      <c r="H161" s="427">
        <v>44742</v>
      </c>
      <c r="I161" s="426" t="s">
        <v>19</v>
      </c>
      <c r="J161" s="426" t="s">
        <v>1304</v>
      </c>
      <c r="K161" s="426" t="s">
        <v>1305</v>
      </c>
      <c r="L161" s="425">
        <v>0</v>
      </c>
      <c r="M161" s="427">
        <v>44739</v>
      </c>
      <c r="N161" s="428">
        <v>2433.66</v>
      </c>
      <c r="O161" s="428">
        <v>121.48</v>
      </c>
      <c r="P161" s="428">
        <v>2555.14</v>
      </c>
      <c r="Q161" s="425">
        <v>66326</v>
      </c>
      <c r="R161" s="429">
        <f>IF(L161=0,O161*22%,"")</f>
        <v>26.7256</v>
      </c>
      <c r="S161" s="430">
        <v>17</v>
      </c>
      <c r="T161" s="431">
        <v>8</v>
      </c>
      <c r="U161" s="431">
        <v>2022</v>
      </c>
      <c r="V161" s="13">
        <f>DATE(U161,T161,S161)</f>
        <v>44790</v>
      </c>
      <c r="W161" s="148">
        <f>+V161-M161</f>
        <v>51</v>
      </c>
      <c r="X161" s="286">
        <f>IF(W161&lt;65,60,75)</f>
        <v>60</v>
      </c>
      <c r="Y161" s="148">
        <f>+X161-W161</f>
        <v>9</v>
      </c>
    </row>
    <row r="162" spans="3:25" x14ac:dyDescent="0.25">
      <c r="C162" s="425">
        <v>384</v>
      </c>
      <c r="D162" s="426" t="s">
        <v>44</v>
      </c>
      <c r="E162" s="425">
        <v>87061</v>
      </c>
      <c r="F162" s="426" t="s">
        <v>1306</v>
      </c>
      <c r="G162" s="426" t="s">
        <v>333</v>
      </c>
      <c r="H162" s="427">
        <v>44742</v>
      </c>
      <c r="I162" s="426" t="s">
        <v>19</v>
      </c>
      <c r="J162" s="426" t="s">
        <v>1307</v>
      </c>
      <c r="K162" s="426" t="s">
        <v>1308</v>
      </c>
      <c r="L162" s="425">
        <v>0</v>
      </c>
      <c r="M162" s="427">
        <v>44739</v>
      </c>
      <c r="N162" s="428">
        <v>43.02</v>
      </c>
      <c r="O162" s="428">
        <v>2.15</v>
      </c>
      <c r="P162" s="428">
        <v>45.17</v>
      </c>
      <c r="Q162" s="425">
        <v>66326</v>
      </c>
      <c r="R162" s="429">
        <f>IF(L162=0,O162*22%,"")</f>
        <v>0.47299999999999998</v>
      </c>
      <c r="S162" s="430">
        <v>17</v>
      </c>
      <c r="T162" s="431">
        <v>8</v>
      </c>
      <c r="U162" s="431">
        <v>2022</v>
      </c>
      <c r="V162" s="13">
        <f>DATE(U162,T162,S162)</f>
        <v>44790</v>
      </c>
      <c r="W162" s="148">
        <f>+V162-M162</f>
        <v>51</v>
      </c>
      <c r="X162" s="286">
        <f>IF(W162&lt;65,60,75)</f>
        <v>60</v>
      </c>
      <c r="Y162" s="148">
        <f>+X162-W162</f>
        <v>9</v>
      </c>
    </row>
    <row r="163" spans="3:25" x14ac:dyDescent="0.25">
      <c r="C163" s="398">
        <v>385</v>
      </c>
      <c r="D163" s="399" t="s">
        <v>79</v>
      </c>
      <c r="E163" s="398">
        <v>87063</v>
      </c>
      <c r="F163" s="399" t="s">
        <v>1372</v>
      </c>
      <c r="G163" s="399" t="s">
        <v>81</v>
      </c>
      <c r="H163" s="400">
        <v>44742</v>
      </c>
      <c r="I163" s="399" t="s">
        <v>19</v>
      </c>
      <c r="J163" s="399" t="s">
        <v>1373</v>
      </c>
      <c r="K163" s="399" t="s">
        <v>1374</v>
      </c>
      <c r="L163" s="398">
        <v>0</v>
      </c>
      <c r="M163" s="400">
        <v>44735</v>
      </c>
      <c r="N163" s="401">
        <v>13.05</v>
      </c>
      <c r="O163" s="401">
        <v>2.87</v>
      </c>
      <c r="P163" s="401">
        <v>15.92</v>
      </c>
      <c r="Q163" s="398">
        <v>6562</v>
      </c>
      <c r="R163" s="73">
        <f>IF(L163=0,O163*22%,"")</f>
        <v>0.63140000000000007</v>
      </c>
      <c r="S163" s="294">
        <v>12</v>
      </c>
      <c r="T163">
        <v>9</v>
      </c>
      <c r="U163">
        <v>2022</v>
      </c>
      <c r="V163" s="13">
        <f>DATE(U163,T163,S163)</f>
        <v>44816</v>
      </c>
      <c r="W163" s="148">
        <f>+V163-M163</f>
        <v>81</v>
      </c>
      <c r="X163" s="286">
        <f>+W163</f>
        <v>81</v>
      </c>
      <c r="Y163" s="148">
        <f>+X163-W163</f>
        <v>0</v>
      </c>
    </row>
    <row r="164" spans="3:25" x14ac:dyDescent="0.25">
      <c r="C164" s="398">
        <v>386</v>
      </c>
      <c r="D164" s="399" t="s">
        <v>86</v>
      </c>
      <c r="E164" s="398">
        <v>87064</v>
      </c>
      <c r="F164" s="399" t="s">
        <v>1443</v>
      </c>
      <c r="G164" s="399" t="s">
        <v>405</v>
      </c>
      <c r="H164" s="400">
        <v>44742</v>
      </c>
      <c r="I164" s="399" t="s">
        <v>19</v>
      </c>
      <c r="J164" s="399" t="s">
        <v>1444</v>
      </c>
      <c r="K164" s="399" t="s">
        <v>1445</v>
      </c>
      <c r="L164" s="398">
        <v>0</v>
      </c>
      <c r="M164" s="400">
        <v>44729</v>
      </c>
      <c r="N164" s="401">
        <v>67.2</v>
      </c>
      <c r="O164" s="401">
        <v>14.78</v>
      </c>
      <c r="P164" s="401">
        <v>81.98</v>
      </c>
      <c r="Q164" s="398">
        <v>63431</v>
      </c>
      <c r="R164" s="73">
        <f>IF(L164=0,O164*22%,"")</f>
        <v>3.2515999999999998</v>
      </c>
      <c r="S164" s="294">
        <v>12</v>
      </c>
      <c r="T164">
        <v>9</v>
      </c>
      <c r="U164">
        <v>2022</v>
      </c>
      <c r="V164" s="13">
        <f>DATE(U164,T164,S164)</f>
        <v>44816</v>
      </c>
      <c r="W164" s="148">
        <f>+V164-M164</f>
        <v>87</v>
      </c>
      <c r="X164" s="286">
        <f>+W164</f>
        <v>87</v>
      </c>
      <c r="Y164" s="148">
        <f>+X164-W164</f>
        <v>0</v>
      </c>
    </row>
    <row r="165" spans="3:25" x14ac:dyDescent="0.25">
      <c r="C165" s="398">
        <v>387</v>
      </c>
      <c r="D165" s="399" t="s">
        <v>101</v>
      </c>
      <c r="E165" s="398">
        <v>87065</v>
      </c>
      <c r="F165" s="399" t="s">
        <v>1292</v>
      </c>
      <c r="G165" s="399" t="s">
        <v>58</v>
      </c>
      <c r="H165" s="400">
        <v>44742</v>
      </c>
      <c r="I165" s="399" t="s">
        <v>19</v>
      </c>
      <c r="J165" s="399" t="s">
        <v>1293</v>
      </c>
      <c r="K165" s="399" t="s">
        <v>1294</v>
      </c>
      <c r="L165" s="398">
        <v>0</v>
      </c>
      <c r="M165" s="400">
        <v>44734</v>
      </c>
      <c r="N165" s="401">
        <v>1.9</v>
      </c>
      <c r="O165" s="401">
        <v>0.19</v>
      </c>
      <c r="P165" s="401">
        <v>2.09</v>
      </c>
      <c r="Q165" s="398">
        <v>65804</v>
      </c>
      <c r="R165" s="73">
        <f>IF(L165=0,O165*22%,"")</f>
        <v>4.1800000000000004E-2</v>
      </c>
      <c r="S165" s="294">
        <v>12</v>
      </c>
      <c r="T165">
        <v>8</v>
      </c>
      <c r="U165">
        <v>2022</v>
      </c>
      <c r="V165" s="13">
        <f>DATE(U165,T165,S165)</f>
        <v>44785</v>
      </c>
      <c r="W165" s="148">
        <f>+V165-M165</f>
        <v>51</v>
      </c>
      <c r="X165" s="286">
        <f>IF(W165&lt;65,60,75)</f>
        <v>60</v>
      </c>
      <c r="Y165" s="148">
        <f>+X165-W165</f>
        <v>9</v>
      </c>
    </row>
    <row r="166" spans="3:25" x14ac:dyDescent="0.25">
      <c r="C166" s="398">
        <v>388</v>
      </c>
      <c r="D166" s="399" t="s">
        <v>101</v>
      </c>
      <c r="E166" s="398">
        <v>87066</v>
      </c>
      <c r="F166" s="399" t="s">
        <v>1295</v>
      </c>
      <c r="G166" s="399" t="s">
        <v>58</v>
      </c>
      <c r="H166" s="400">
        <v>44742</v>
      </c>
      <c r="I166" s="399" t="s">
        <v>19</v>
      </c>
      <c r="J166" s="399" t="s">
        <v>1296</v>
      </c>
      <c r="K166" s="399" t="s">
        <v>1297</v>
      </c>
      <c r="L166" s="398">
        <v>0</v>
      </c>
      <c r="M166" s="400">
        <v>44734</v>
      </c>
      <c r="N166" s="401">
        <v>93.45</v>
      </c>
      <c r="O166" s="401">
        <v>9.35</v>
      </c>
      <c r="P166" s="401">
        <v>102.8</v>
      </c>
      <c r="Q166" s="398">
        <v>65804</v>
      </c>
      <c r="R166" s="73">
        <f>IF(L166=0,O166*22%,"")</f>
        <v>2.0569999999999999</v>
      </c>
      <c r="S166" s="294">
        <v>12</v>
      </c>
      <c r="T166">
        <v>8</v>
      </c>
      <c r="U166">
        <v>2022</v>
      </c>
      <c r="V166" s="13">
        <f>DATE(U166,T166,S166)</f>
        <v>44785</v>
      </c>
      <c r="W166" s="148">
        <f>+V166-M166</f>
        <v>51</v>
      </c>
      <c r="X166" s="286">
        <f>IF(W166&lt;65,60,75)</f>
        <v>60</v>
      </c>
      <c r="Y166" s="148">
        <f>+X166-W166</f>
        <v>9</v>
      </c>
    </row>
    <row r="167" spans="3:25" x14ac:dyDescent="0.25">
      <c r="C167" s="398">
        <v>389</v>
      </c>
      <c r="D167" s="399" t="s">
        <v>87</v>
      </c>
      <c r="E167" s="398">
        <v>87069</v>
      </c>
      <c r="F167" s="399" t="s">
        <v>1425</v>
      </c>
      <c r="G167" s="399" t="s">
        <v>970</v>
      </c>
      <c r="H167" s="400">
        <v>44742</v>
      </c>
      <c r="I167" s="399" t="s">
        <v>19</v>
      </c>
      <c r="J167" s="399" t="s">
        <v>1426</v>
      </c>
      <c r="K167" s="399" t="s">
        <v>1427</v>
      </c>
      <c r="L167" s="398">
        <v>0</v>
      </c>
      <c r="M167" s="400">
        <v>44742</v>
      </c>
      <c r="N167" s="401">
        <v>204</v>
      </c>
      <c r="O167" s="401">
        <v>44.88</v>
      </c>
      <c r="P167" s="401">
        <v>248.88</v>
      </c>
      <c r="Q167" s="398">
        <v>66398</v>
      </c>
      <c r="R167" s="73">
        <f>IF(L167=0,O167*22%,"")</f>
        <v>9.8736000000000015</v>
      </c>
      <c r="S167" s="294">
        <v>12</v>
      </c>
      <c r="T167">
        <v>9</v>
      </c>
      <c r="U167">
        <v>2022</v>
      </c>
      <c r="V167" s="13">
        <f>DATE(U167,T167,S167)</f>
        <v>44816</v>
      </c>
      <c r="W167" s="148">
        <f>+V167-M167</f>
        <v>74</v>
      </c>
      <c r="X167" s="286">
        <f>IF(W167&lt;65,60,75)</f>
        <v>75</v>
      </c>
      <c r="Y167" s="148">
        <f>+X167-W167</f>
        <v>1</v>
      </c>
    </row>
    <row r="168" spans="3:25" x14ac:dyDescent="0.25">
      <c r="C168" s="398">
        <v>390</v>
      </c>
      <c r="D168" s="399" t="s">
        <v>42</v>
      </c>
      <c r="E168" s="398">
        <v>87070</v>
      </c>
      <c r="F168" s="399" t="s">
        <v>1062</v>
      </c>
      <c r="G168" s="399" t="s">
        <v>580</v>
      </c>
      <c r="H168" s="400">
        <v>44742</v>
      </c>
      <c r="I168" s="399" t="s">
        <v>19</v>
      </c>
      <c r="J168" s="399" t="s">
        <v>1063</v>
      </c>
      <c r="K168" s="399" t="s">
        <v>1064</v>
      </c>
      <c r="L168" s="398">
        <v>0</v>
      </c>
      <c r="M168" s="400">
        <v>44740</v>
      </c>
      <c r="N168" s="401">
        <v>1282.1300000000001</v>
      </c>
      <c r="O168" s="401">
        <v>282.07</v>
      </c>
      <c r="P168" s="401">
        <v>1564.2</v>
      </c>
      <c r="Q168" s="398">
        <v>66274</v>
      </c>
      <c r="R168" s="73">
        <f>IF(L168=0,O168*22%,"")</f>
        <v>62.055399999999999</v>
      </c>
      <c r="S168" s="294">
        <v>12</v>
      </c>
      <c r="T168">
        <v>7</v>
      </c>
      <c r="U168">
        <v>2022</v>
      </c>
      <c r="V168" s="13">
        <f>DATE(U168,T168,S168)</f>
        <v>44754</v>
      </c>
      <c r="W168" s="148">
        <f>+V168-M168</f>
        <v>14</v>
      </c>
      <c r="X168" s="286">
        <f>+W168</f>
        <v>14</v>
      </c>
      <c r="Y168" s="148">
        <f>+X168-W168</f>
        <v>0</v>
      </c>
    </row>
    <row r="169" spans="3:25" x14ac:dyDescent="0.25">
      <c r="C169" s="403">
        <v>391</v>
      </c>
      <c r="D169" s="404" t="s">
        <v>103</v>
      </c>
      <c r="E169" s="403">
        <v>87376</v>
      </c>
      <c r="F169" s="404" t="s">
        <v>935</v>
      </c>
      <c r="G169" s="404" t="s">
        <v>936</v>
      </c>
      <c r="H169" s="405">
        <v>44752</v>
      </c>
      <c r="I169" s="404" t="s">
        <v>19</v>
      </c>
      <c r="J169" s="404" t="s">
        <v>937</v>
      </c>
      <c r="K169" s="404" t="s">
        <v>938</v>
      </c>
      <c r="L169" s="403">
        <v>0</v>
      </c>
      <c r="M169" s="405">
        <v>44742</v>
      </c>
      <c r="N169" s="406">
        <v>395</v>
      </c>
      <c r="O169" s="406">
        <v>86.9</v>
      </c>
      <c r="P169" s="406">
        <v>481.9</v>
      </c>
      <c r="Q169" s="403">
        <v>65802</v>
      </c>
      <c r="R169" s="73">
        <f>IF(L169=0,O169*22%,"")</f>
        <v>19.118000000000002</v>
      </c>
      <c r="S169" s="294">
        <v>11</v>
      </c>
      <c r="T169">
        <v>7</v>
      </c>
      <c r="U169">
        <v>2022</v>
      </c>
      <c r="V169" s="13">
        <f>DATE(U169,T169,S169)</f>
        <v>44753</v>
      </c>
      <c r="W169" s="148">
        <f>+V169-M169</f>
        <v>11</v>
      </c>
      <c r="X169" s="286">
        <f>+W169</f>
        <v>11</v>
      </c>
      <c r="Y169" s="148">
        <f>+X169-W169</f>
        <v>0</v>
      </c>
    </row>
    <row r="170" spans="3:25" x14ac:dyDescent="0.25">
      <c r="C170" s="403">
        <v>394</v>
      </c>
      <c r="D170" s="404" t="s">
        <v>78</v>
      </c>
      <c r="E170" s="403">
        <v>87387</v>
      </c>
      <c r="F170" s="404" t="s">
        <v>1396</v>
      </c>
      <c r="G170" s="404" t="s">
        <v>1397</v>
      </c>
      <c r="H170" s="405">
        <v>44752</v>
      </c>
      <c r="I170" s="404" t="s">
        <v>19</v>
      </c>
      <c r="J170" s="404" t="s">
        <v>1398</v>
      </c>
      <c r="K170" s="404" t="s">
        <v>1399</v>
      </c>
      <c r="L170" s="403">
        <v>0</v>
      </c>
      <c r="M170" s="405">
        <v>44742</v>
      </c>
      <c r="N170" s="406">
        <v>228</v>
      </c>
      <c r="O170" s="406">
        <v>50.16</v>
      </c>
      <c r="P170" s="406">
        <v>278.16000000000003</v>
      </c>
      <c r="Q170" s="403">
        <v>65798</v>
      </c>
      <c r="R170" s="73">
        <f>IF(L170=0,O170*22%,"")</f>
        <v>11.0352</v>
      </c>
      <c r="S170" s="294">
        <v>12</v>
      </c>
      <c r="T170">
        <v>9</v>
      </c>
      <c r="U170">
        <v>2022</v>
      </c>
      <c r="V170" s="13">
        <f>DATE(U170,T170,S170)</f>
        <v>44816</v>
      </c>
      <c r="W170" s="148">
        <f>+V170-M170</f>
        <v>74</v>
      </c>
      <c r="X170" s="286">
        <f>IF(W170&lt;65,60,75)</f>
        <v>75</v>
      </c>
      <c r="Y170" s="148">
        <f>+X170-W170</f>
        <v>1</v>
      </c>
    </row>
    <row r="171" spans="3:25" x14ac:dyDescent="0.25">
      <c r="C171" s="432">
        <v>396</v>
      </c>
      <c r="D171" s="433" t="s">
        <v>50</v>
      </c>
      <c r="E171" s="432">
        <v>87389</v>
      </c>
      <c r="F171" s="433" t="s">
        <v>1331</v>
      </c>
      <c r="G171" s="433" t="s">
        <v>1332</v>
      </c>
      <c r="H171" s="434">
        <v>44752</v>
      </c>
      <c r="I171" s="433" t="s">
        <v>19</v>
      </c>
      <c r="J171" s="433" t="s">
        <v>1333</v>
      </c>
      <c r="K171" s="433" t="s">
        <v>1334</v>
      </c>
      <c r="L171" s="432">
        <v>0</v>
      </c>
      <c r="M171" s="434">
        <v>44747</v>
      </c>
      <c r="N171" s="435">
        <v>1560</v>
      </c>
      <c r="O171" s="435">
        <v>343.2</v>
      </c>
      <c r="P171" s="435">
        <v>1903.2</v>
      </c>
      <c r="Q171" s="432">
        <v>64276</v>
      </c>
      <c r="R171" s="429">
        <f>IF(L171=0,O171*22%,"")</f>
        <v>75.504000000000005</v>
      </c>
      <c r="S171" s="430">
        <v>17</v>
      </c>
      <c r="T171" s="431">
        <v>8</v>
      </c>
      <c r="U171" s="431">
        <v>2022</v>
      </c>
      <c r="V171" s="13">
        <f>DATE(U171,T171,S171)</f>
        <v>44790</v>
      </c>
      <c r="W171" s="148">
        <f>+V171-M171</f>
        <v>43</v>
      </c>
      <c r="X171" s="286">
        <f>IF(W171&lt;65,60,75)</f>
        <v>60</v>
      </c>
      <c r="Y171" s="148">
        <f>+X171-W171</f>
        <v>17</v>
      </c>
    </row>
    <row r="172" spans="3:25" x14ac:dyDescent="0.25">
      <c r="C172" s="403">
        <v>397</v>
      </c>
      <c r="D172" s="404" t="s">
        <v>1000</v>
      </c>
      <c r="E172" s="403">
        <v>87390</v>
      </c>
      <c r="F172" s="404" t="s">
        <v>1203</v>
      </c>
      <c r="G172" s="404" t="s">
        <v>1002</v>
      </c>
      <c r="H172" s="405">
        <v>44752</v>
      </c>
      <c r="I172" s="404" t="s">
        <v>19</v>
      </c>
      <c r="J172" s="404" t="s">
        <v>1204</v>
      </c>
      <c r="K172" s="404" t="s">
        <v>1205</v>
      </c>
      <c r="L172" s="403">
        <v>0</v>
      </c>
      <c r="M172" s="405">
        <v>44742</v>
      </c>
      <c r="N172" s="406">
        <v>1419</v>
      </c>
      <c r="O172" s="406">
        <v>312.18</v>
      </c>
      <c r="P172" s="406">
        <v>1731.18</v>
      </c>
      <c r="Q172" s="403">
        <v>66866</v>
      </c>
      <c r="R172" s="73">
        <v>68.679600000000008</v>
      </c>
      <c r="S172" s="294">
        <v>10</v>
      </c>
      <c r="T172">
        <v>8</v>
      </c>
      <c r="U172">
        <v>2022</v>
      </c>
      <c r="V172" s="13">
        <f>DATE(U172,T172,S172)</f>
        <v>44783</v>
      </c>
      <c r="W172" s="148">
        <f>+V172-M172</f>
        <v>41</v>
      </c>
      <c r="X172" s="286">
        <f>IF(W172&lt;65,60,75)</f>
        <v>60</v>
      </c>
      <c r="Y172" s="148">
        <f>+X172-W172</f>
        <v>19</v>
      </c>
    </row>
    <row r="173" spans="3:25" x14ac:dyDescent="0.25">
      <c r="C173" s="403">
        <v>398</v>
      </c>
      <c r="D173" s="404" t="s">
        <v>52</v>
      </c>
      <c r="E173" s="403">
        <v>87391</v>
      </c>
      <c r="F173" s="404" t="s">
        <v>1434</v>
      </c>
      <c r="G173" s="404" t="s">
        <v>731</v>
      </c>
      <c r="H173" s="405">
        <v>44752</v>
      </c>
      <c r="I173" s="404" t="s">
        <v>19</v>
      </c>
      <c r="J173" s="404" t="s">
        <v>1435</v>
      </c>
      <c r="K173" s="404" t="s">
        <v>1436</v>
      </c>
      <c r="L173" s="403">
        <v>0</v>
      </c>
      <c r="M173" s="405">
        <v>44742</v>
      </c>
      <c r="N173" s="406">
        <v>225</v>
      </c>
      <c r="O173" s="406">
        <v>49.5</v>
      </c>
      <c r="P173" s="406">
        <v>274.5</v>
      </c>
      <c r="Q173" s="403">
        <v>9683</v>
      </c>
      <c r="R173" s="73">
        <f>IF(L173=0,O173*22%,"")</f>
        <v>10.89</v>
      </c>
      <c r="S173" s="294">
        <v>12</v>
      </c>
      <c r="T173">
        <v>9</v>
      </c>
      <c r="U173">
        <v>2022</v>
      </c>
      <c r="V173" s="13">
        <f>DATE(U173,T173,S173)</f>
        <v>44816</v>
      </c>
      <c r="W173" s="148">
        <f>+V173-M173</f>
        <v>74</v>
      </c>
      <c r="X173" s="286">
        <f>IF(W173&lt;65,60,75)</f>
        <v>75</v>
      </c>
      <c r="Y173" s="148">
        <f>+X173-W173</f>
        <v>1</v>
      </c>
    </row>
    <row r="174" spans="3:25" x14ac:dyDescent="0.25">
      <c r="C174" s="403">
        <v>401</v>
      </c>
      <c r="D174" s="404" t="s">
        <v>55</v>
      </c>
      <c r="E174" s="403">
        <v>87395</v>
      </c>
      <c r="F174" s="404" t="s">
        <v>1105</v>
      </c>
      <c r="G174" s="404" t="s">
        <v>56</v>
      </c>
      <c r="H174" s="405">
        <v>44752</v>
      </c>
      <c r="I174" s="404" t="s">
        <v>19</v>
      </c>
      <c r="J174" s="404" t="s">
        <v>1106</v>
      </c>
      <c r="K174" s="404" t="s">
        <v>1107</v>
      </c>
      <c r="L174" s="403">
        <v>0</v>
      </c>
      <c r="M174" s="405">
        <v>44744</v>
      </c>
      <c r="N174" s="406">
        <v>49.75</v>
      </c>
      <c r="O174" s="406">
        <v>10.95</v>
      </c>
      <c r="P174" s="406">
        <v>60.7</v>
      </c>
      <c r="Q174" s="403">
        <v>65677</v>
      </c>
      <c r="R174" s="73">
        <f>IF(L174=0,O174*22%,"")</f>
        <v>2.4089999999999998</v>
      </c>
      <c r="S174" s="294">
        <v>22</v>
      </c>
      <c r="T174">
        <v>7</v>
      </c>
      <c r="U174">
        <v>2022</v>
      </c>
      <c r="V174" s="13">
        <f>DATE(U174,T174,S174)</f>
        <v>44764</v>
      </c>
      <c r="W174" s="148">
        <f>+V174-M174</f>
        <v>20</v>
      </c>
      <c r="X174" s="286">
        <f>+W174</f>
        <v>20</v>
      </c>
      <c r="Y174" s="148">
        <f>+X174-W174</f>
        <v>0</v>
      </c>
    </row>
    <row r="175" spans="3:25" x14ac:dyDescent="0.25">
      <c r="C175" s="403">
        <v>402</v>
      </c>
      <c r="D175" s="404" t="s">
        <v>41</v>
      </c>
      <c r="E175" s="403">
        <v>87396</v>
      </c>
      <c r="F175" s="404" t="s">
        <v>1526</v>
      </c>
      <c r="G175" s="404" t="s">
        <v>815</v>
      </c>
      <c r="H175" s="405">
        <v>44752</v>
      </c>
      <c r="I175" s="404" t="s">
        <v>19</v>
      </c>
      <c r="J175" s="404" t="s">
        <v>1527</v>
      </c>
      <c r="K175" s="404" t="s">
        <v>1528</v>
      </c>
      <c r="L175" s="403">
        <v>0</v>
      </c>
      <c r="M175" s="405">
        <v>44742</v>
      </c>
      <c r="N175" s="406">
        <v>589.75</v>
      </c>
      <c r="O175" s="406">
        <v>129.75</v>
      </c>
      <c r="P175" s="406">
        <v>719.5</v>
      </c>
      <c r="Q175" s="403">
        <v>65542</v>
      </c>
      <c r="R175" s="73">
        <f>IF(L175=0,O175*22%,"")</f>
        <v>28.545000000000002</v>
      </c>
      <c r="S175" s="294">
        <v>12</v>
      </c>
      <c r="T175">
        <v>9</v>
      </c>
      <c r="U175">
        <v>2022</v>
      </c>
      <c r="V175" s="13">
        <f>DATE(U175,T175,S175)</f>
        <v>44816</v>
      </c>
      <c r="W175" s="148">
        <f>+V175-M175</f>
        <v>74</v>
      </c>
      <c r="X175" s="286">
        <f>IF(W175&lt;65,60,75)</f>
        <v>75</v>
      </c>
      <c r="Y175" s="148">
        <f>+X175-W175</f>
        <v>1</v>
      </c>
    </row>
    <row r="176" spans="3:25" x14ac:dyDescent="0.25">
      <c r="C176" s="403">
        <v>403</v>
      </c>
      <c r="D176" s="404" t="s">
        <v>24</v>
      </c>
      <c r="E176" s="403">
        <v>87397</v>
      </c>
      <c r="F176" s="404" t="s">
        <v>104</v>
      </c>
      <c r="G176" s="404" t="s">
        <v>1412</v>
      </c>
      <c r="H176" s="405">
        <v>44752</v>
      </c>
      <c r="I176" s="404" t="s">
        <v>19</v>
      </c>
      <c r="J176" s="404" t="s">
        <v>1413</v>
      </c>
      <c r="K176" s="404" t="s">
        <v>1414</v>
      </c>
      <c r="L176" s="403">
        <v>0</v>
      </c>
      <c r="M176" s="405">
        <v>44742</v>
      </c>
      <c r="N176" s="406">
        <v>113.99</v>
      </c>
      <c r="O176" s="406">
        <v>25.08</v>
      </c>
      <c r="P176" s="406">
        <v>139.07</v>
      </c>
      <c r="Q176" s="403">
        <v>64936</v>
      </c>
      <c r="R176" s="73">
        <v>5.5175999999999998</v>
      </c>
      <c r="S176" s="294">
        <v>12</v>
      </c>
      <c r="T176">
        <v>9</v>
      </c>
      <c r="U176">
        <v>2022</v>
      </c>
      <c r="V176" s="13">
        <f>DATE(U176,T176,S176)</f>
        <v>44816</v>
      </c>
      <c r="W176" s="148">
        <f>+V176-M176</f>
        <v>74</v>
      </c>
      <c r="X176" s="286">
        <f>IF(W176&lt;65,60,75)</f>
        <v>75</v>
      </c>
      <c r="Y176" s="148">
        <f>+X176-W176</f>
        <v>1</v>
      </c>
    </row>
    <row r="177" spans="3:25" x14ac:dyDescent="0.25">
      <c r="C177" s="403">
        <v>404</v>
      </c>
      <c r="D177" s="404" t="s">
        <v>31</v>
      </c>
      <c r="E177" s="403">
        <v>87398</v>
      </c>
      <c r="F177" s="404" t="s">
        <v>1459</v>
      </c>
      <c r="G177" s="404" t="s">
        <v>413</v>
      </c>
      <c r="H177" s="405">
        <v>44752</v>
      </c>
      <c r="I177" s="404" t="s">
        <v>19</v>
      </c>
      <c r="J177" s="404" t="s">
        <v>1460</v>
      </c>
      <c r="K177" s="404" t="s">
        <v>1461</v>
      </c>
      <c r="L177" s="403">
        <v>0</v>
      </c>
      <c r="M177" s="405">
        <v>44741</v>
      </c>
      <c r="N177" s="406">
        <v>291.89999999999998</v>
      </c>
      <c r="O177" s="406">
        <v>64.22</v>
      </c>
      <c r="P177" s="406">
        <v>356.12</v>
      </c>
      <c r="Q177" s="403">
        <v>63679</v>
      </c>
      <c r="R177" s="73">
        <v>14.128399999999999</v>
      </c>
      <c r="S177" s="294">
        <v>12</v>
      </c>
      <c r="T177">
        <v>9</v>
      </c>
      <c r="U177">
        <v>2022</v>
      </c>
      <c r="V177" s="13">
        <f>DATE(U177,T177,S177)</f>
        <v>44816</v>
      </c>
      <c r="W177" s="148">
        <f>+V177-M177</f>
        <v>75</v>
      </c>
      <c r="X177" s="286">
        <f>IF(W177&lt;65,60,75)</f>
        <v>75</v>
      </c>
      <c r="Y177" s="148">
        <f>+X177-W177</f>
        <v>0</v>
      </c>
    </row>
    <row r="178" spans="3:25" x14ac:dyDescent="0.25">
      <c r="C178" s="403">
        <v>405</v>
      </c>
      <c r="D178" s="404" t="s">
        <v>24</v>
      </c>
      <c r="E178" s="403">
        <v>87399</v>
      </c>
      <c r="F178" s="404" t="s">
        <v>1415</v>
      </c>
      <c r="G178" s="404" t="s">
        <v>1416</v>
      </c>
      <c r="H178" s="405">
        <v>44752</v>
      </c>
      <c r="I178" s="404" t="s">
        <v>19</v>
      </c>
      <c r="J178" s="404" t="s">
        <v>1417</v>
      </c>
      <c r="K178" s="404" t="s">
        <v>1418</v>
      </c>
      <c r="L178" s="403">
        <v>0</v>
      </c>
      <c r="M178" s="405">
        <v>44742</v>
      </c>
      <c r="N178" s="406">
        <v>18.809999999999999</v>
      </c>
      <c r="O178" s="406">
        <v>4.1399999999999997</v>
      </c>
      <c r="P178" s="406">
        <v>22.95</v>
      </c>
      <c r="Q178" s="403">
        <v>64936</v>
      </c>
      <c r="R178" s="73">
        <v>0.91079999999999994</v>
      </c>
      <c r="S178" s="294">
        <v>12</v>
      </c>
      <c r="T178">
        <v>9</v>
      </c>
      <c r="U178">
        <v>2022</v>
      </c>
      <c r="V178" s="13">
        <f>DATE(U178,T178,S178)</f>
        <v>44816</v>
      </c>
      <c r="W178" s="148">
        <f>+V178-M178</f>
        <v>74</v>
      </c>
      <c r="X178" s="286">
        <f>IF(W178&lt;65,60,75)</f>
        <v>75</v>
      </c>
      <c r="Y178" s="148">
        <f>+X178-W178</f>
        <v>1</v>
      </c>
    </row>
    <row r="179" spans="3:25" x14ac:dyDescent="0.25">
      <c r="C179" s="403">
        <v>406</v>
      </c>
      <c r="D179" s="404" t="s">
        <v>24</v>
      </c>
      <c r="E179" s="403">
        <v>87400</v>
      </c>
      <c r="F179" s="404" t="s">
        <v>1419</v>
      </c>
      <c r="G179" s="404" t="s">
        <v>1412</v>
      </c>
      <c r="H179" s="405">
        <v>44752</v>
      </c>
      <c r="I179" s="404" t="s">
        <v>19</v>
      </c>
      <c r="J179" s="404" t="s">
        <v>1420</v>
      </c>
      <c r="K179" s="404" t="s">
        <v>1421</v>
      </c>
      <c r="L179" s="403">
        <v>0</v>
      </c>
      <c r="M179" s="405">
        <v>44742</v>
      </c>
      <c r="N179" s="406">
        <v>504.06</v>
      </c>
      <c r="O179" s="406">
        <v>110.89</v>
      </c>
      <c r="P179" s="406">
        <v>614.95000000000005</v>
      </c>
      <c r="Q179" s="403">
        <v>64936</v>
      </c>
      <c r="R179" s="73">
        <v>24.395800000000001</v>
      </c>
      <c r="S179" s="294">
        <v>12</v>
      </c>
      <c r="T179">
        <v>9</v>
      </c>
      <c r="U179">
        <v>2022</v>
      </c>
      <c r="V179" s="13">
        <f>DATE(U179,T179,S179)</f>
        <v>44816</v>
      </c>
      <c r="W179" s="148">
        <f>+V179-M179</f>
        <v>74</v>
      </c>
      <c r="X179" s="286">
        <f>IF(W179&lt;65,60,75)</f>
        <v>75</v>
      </c>
      <c r="Y179" s="148">
        <f>+X179-W179</f>
        <v>1</v>
      </c>
    </row>
    <row r="180" spans="3:25" x14ac:dyDescent="0.25">
      <c r="C180" s="403">
        <v>407</v>
      </c>
      <c r="D180" s="404" t="s">
        <v>24</v>
      </c>
      <c r="E180" s="403">
        <v>87401</v>
      </c>
      <c r="F180" s="404" t="s">
        <v>1422</v>
      </c>
      <c r="G180" s="404" t="s">
        <v>1412</v>
      </c>
      <c r="H180" s="405">
        <v>44752</v>
      </c>
      <c r="I180" s="404" t="s">
        <v>19</v>
      </c>
      <c r="J180" s="404" t="s">
        <v>1423</v>
      </c>
      <c r="K180" s="404" t="s">
        <v>1424</v>
      </c>
      <c r="L180" s="403">
        <v>0</v>
      </c>
      <c r="M180" s="405">
        <v>44741</v>
      </c>
      <c r="N180" s="406">
        <v>85</v>
      </c>
      <c r="O180" s="406">
        <v>18.7</v>
      </c>
      <c r="P180" s="406">
        <v>103.7</v>
      </c>
      <c r="Q180" s="403">
        <v>64936</v>
      </c>
      <c r="R180" s="73">
        <v>4.1139999999999999</v>
      </c>
      <c r="S180" s="294">
        <v>12</v>
      </c>
      <c r="T180">
        <v>9</v>
      </c>
      <c r="U180">
        <v>2022</v>
      </c>
      <c r="V180" s="13">
        <f>DATE(U180,T180,S180)</f>
        <v>44816</v>
      </c>
      <c r="W180" s="148">
        <f>+V180-M180</f>
        <v>75</v>
      </c>
      <c r="X180" s="286">
        <f>IF(W180&lt;65,60,75)</f>
        <v>75</v>
      </c>
      <c r="Y180" s="148">
        <f>+X180-W180</f>
        <v>0</v>
      </c>
    </row>
    <row r="181" spans="3:25" x14ac:dyDescent="0.25">
      <c r="C181" s="403">
        <v>408</v>
      </c>
      <c r="D181" s="404" t="s">
        <v>20</v>
      </c>
      <c r="E181" s="403">
        <v>87404</v>
      </c>
      <c r="F181" s="404" t="s">
        <v>1117</v>
      </c>
      <c r="G181" s="404" t="s">
        <v>378</v>
      </c>
      <c r="H181" s="405">
        <v>44752</v>
      </c>
      <c r="I181" s="404" t="s">
        <v>19</v>
      </c>
      <c r="J181" s="404" t="s">
        <v>1118</v>
      </c>
      <c r="K181" s="404" t="s">
        <v>1119</v>
      </c>
      <c r="L181" s="403">
        <v>0</v>
      </c>
      <c r="M181" s="405">
        <v>44752</v>
      </c>
      <c r="N181" s="406">
        <v>1188.04</v>
      </c>
      <c r="O181" s="406">
        <v>47.52</v>
      </c>
      <c r="P181" s="406">
        <v>1235.56</v>
      </c>
      <c r="Q181" s="403">
        <v>9386</v>
      </c>
      <c r="R181" s="73">
        <f>IF(L181=0,O181*22%,"")</f>
        <v>10.454400000000001</v>
      </c>
      <c r="S181" s="294">
        <v>5</v>
      </c>
      <c r="T181">
        <v>8</v>
      </c>
      <c r="U181">
        <v>2022</v>
      </c>
      <c r="V181" s="13">
        <f>DATE(U181,T181,S181)</f>
        <v>44778</v>
      </c>
      <c r="W181" s="148">
        <f>+V181-M181</f>
        <v>26</v>
      </c>
      <c r="X181" s="286">
        <f>IF(W181&lt;65,60,75)</f>
        <v>60</v>
      </c>
      <c r="Y181" s="148">
        <f>+X181-W181</f>
        <v>34</v>
      </c>
    </row>
    <row r="182" spans="3:25" x14ac:dyDescent="0.25">
      <c r="C182" s="432">
        <v>410</v>
      </c>
      <c r="D182" s="433" t="s">
        <v>67</v>
      </c>
      <c r="E182" s="432">
        <v>87407</v>
      </c>
      <c r="F182" s="433" t="s">
        <v>1328</v>
      </c>
      <c r="G182" s="433" t="s">
        <v>118</v>
      </c>
      <c r="H182" s="434">
        <v>44752</v>
      </c>
      <c r="I182" s="433" t="s">
        <v>19</v>
      </c>
      <c r="J182" s="433" t="s">
        <v>1329</v>
      </c>
      <c r="K182" s="433" t="s">
        <v>1330</v>
      </c>
      <c r="L182" s="432">
        <v>0</v>
      </c>
      <c r="M182" s="434">
        <v>44742</v>
      </c>
      <c r="N182" s="435">
        <v>247.6</v>
      </c>
      <c r="O182" s="435">
        <v>54.47</v>
      </c>
      <c r="P182" s="435">
        <v>302.07</v>
      </c>
      <c r="Q182" s="432">
        <v>65084</v>
      </c>
      <c r="R182" s="429">
        <f>IF(L182=0,O182*22%,"")</f>
        <v>11.9834</v>
      </c>
      <c r="S182" s="430">
        <v>17</v>
      </c>
      <c r="T182" s="431">
        <v>8</v>
      </c>
      <c r="U182" s="431">
        <v>2022</v>
      </c>
      <c r="V182" s="13">
        <f>DATE(U182,T182,S182)</f>
        <v>44790</v>
      </c>
      <c r="W182" s="148">
        <f>+V182-M182</f>
        <v>48</v>
      </c>
      <c r="X182" s="286">
        <f>IF(W182&lt;65,60,75)</f>
        <v>60</v>
      </c>
      <c r="Y182" s="148">
        <f>+X182-W182</f>
        <v>12</v>
      </c>
    </row>
    <row r="183" spans="3:25" x14ac:dyDescent="0.25">
      <c r="C183" s="411">
        <v>411</v>
      </c>
      <c r="D183" s="412" t="s">
        <v>40</v>
      </c>
      <c r="E183" s="411">
        <v>87560</v>
      </c>
      <c r="F183" s="412" t="s">
        <v>1492</v>
      </c>
      <c r="G183" s="412" t="s">
        <v>89</v>
      </c>
      <c r="H183" s="413">
        <v>44752</v>
      </c>
      <c r="I183" s="412" t="s">
        <v>19</v>
      </c>
      <c r="J183" s="412" t="s">
        <v>1493</v>
      </c>
      <c r="K183" s="412" t="s">
        <v>1494</v>
      </c>
      <c r="L183" s="411">
        <v>0</v>
      </c>
      <c r="M183" s="413">
        <v>44742</v>
      </c>
      <c r="N183" s="414">
        <v>604</v>
      </c>
      <c r="O183" s="414">
        <v>132.88</v>
      </c>
      <c r="P183" s="414">
        <v>736.88</v>
      </c>
      <c r="Q183" s="411">
        <v>63618</v>
      </c>
      <c r="R183" s="73">
        <f>IF(L183=0,O183*22%,"")</f>
        <v>29.233599999999999</v>
      </c>
      <c r="S183" s="294">
        <v>12</v>
      </c>
      <c r="T183">
        <v>9</v>
      </c>
      <c r="U183">
        <v>2022</v>
      </c>
      <c r="V183" s="13">
        <f>DATE(U183,T183,S183)</f>
        <v>44816</v>
      </c>
      <c r="W183" s="148">
        <f>+V183-M183</f>
        <v>74</v>
      </c>
      <c r="X183" s="286">
        <f>IF(W183&lt;65,60,75)</f>
        <v>75</v>
      </c>
      <c r="Y183" s="148">
        <f>+X183-W183</f>
        <v>1</v>
      </c>
    </row>
    <row r="184" spans="3:25" x14ac:dyDescent="0.25">
      <c r="C184" s="411">
        <v>412</v>
      </c>
      <c r="D184" s="412" t="s">
        <v>40</v>
      </c>
      <c r="E184" s="411">
        <v>87561</v>
      </c>
      <c r="F184" s="412" t="s">
        <v>1495</v>
      </c>
      <c r="G184" s="412" t="s">
        <v>558</v>
      </c>
      <c r="H184" s="413">
        <v>44752</v>
      </c>
      <c r="I184" s="412" t="s">
        <v>19</v>
      </c>
      <c r="J184" s="412" t="s">
        <v>1496</v>
      </c>
      <c r="K184" s="412" t="s">
        <v>1497</v>
      </c>
      <c r="L184" s="411">
        <v>0</v>
      </c>
      <c r="M184" s="413">
        <v>44742</v>
      </c>
      <c r="N184" s="414">
        <v>40</v>
      </c>
      <c r="O184" s="414">
        <v>8.8000000000000007</v>
      </c>
      <c r="P184" s="414">
        <v>48.8</v>
      </c>
      <c r="Q184" s="411">
        <v>63618</v>
      </c>
      <c r="R184" s="73">
        <f>IF(L184=0,O184*22%,"")</f>
        <v>1.9360000000000002</v>
      </c>
      <c r="S184" s="294">
        <v>12</v>
      </c>
      <c r="T184">
        <v>9</v>
      </c>
      <c r="U184">
        <v>2022</v>
      </c>
      <c r="V184" s="13">
        <f>DATE(U184,T184,S184)</f>
        <v>44816</v>
      </c>
      <c r="W184" s="148">
        <f>+V184-M184</f>
        <v>74</v>
      </c>
      <c r="X184" s="286">
        <f>IF(W184&lt;65,60,75)</f>
        <v>75</v>
      </c>
      <c r="Y184" s="148">
        <f>+X184-W184</f>
        <v>1</v>
      </c>
    </row>
    <row r="185" spans="3:25" x14ac:dyDescent="0.25">
      <c r="C185" s="411">
        <v>413</v>
      </c>
      <c r="D185" s="412" t="s">
        <v>40</v>
      </c>
      <c r="E185" s="411">
        <v>87562</v>
      </c>
      <c r="F185" s="412" t="s">
        <v>1498</v>
      </c>
      <c r="G185" s="412" t="s">
        <v>1499</v>
      </c>
      <c r="H185" s="413">
        <v>44752</v>
      </c>
      <c r="I185" s="412" t="s">
        <v>19</v>
      </c>
      <c r="J185" s="412" t="s">
        <v>1500</v>
      </c>
      <c r="K185" s="412" t="s">
        <v>1501</v>
      </c>
      <c r="L185" s="411">
        <v>0</v>
      </c>
      <c r="M185" s="413">
        <v>44742</v>
      </c>
      <c r="N185" s="414">
        <v>40</v>
      </c>
      <c r="O185" s="414">
        <v>8.8000000000000007</v>
      </c>
      <c r="P185" s="414">
        <v>48.8</v>
      </c>
      <c r="Q185" s="411">
        <v>63618</v>
      </c>
      <c r="R185" s="73">
        <f>IF(L185=0,O185*22%,"")</f>
        <v>1.9360000000000002</v>
      </c>
      <c r="S185" s="294">
        <v>12</v>
      </c>
      <c r="T185">
        <v>9</v>
      </c>
      <c r="U185">
        <v>2022</v>
      </c>
      <c r="V185" s="13">
        <f>DATE(U185,T185,S185)</f>
        <v>44816</v>
      </c>
      <c r="W185" s="148">
        <f>+V185-M185</f>
        <v>74</v>
      </c>
      <c r="X185" s="286">
        <f>IF(W185&lt;65,60,75)</f>
        <v>75</v>
      </c>
      <c r="Y185" s="148">
        <f>+X185-W185</f>
        <v>1</v>
      </c>
    </row>
    <row r="186" spans="3:25" x14ac:dyDescent="0.25">
      <c r="C186" s="411">
        <v>414</v>
      </c>
      <c r="D186" s="412" t="s">
        <v>40</v>
      </c>
      <c r="E186" s="411">
        <v>87563</v>
      </c>
      <c r="F186" s="412" t="s">
        <v>1502</v>
      </c>
      <c r="G186" s="412" t="s">
        <v>526</v>
      </c>
      <c r="H186" s="413">
        <v>44752</v>
      </c>
      <c r="I186" s="412" t="s">
        <v>19</v>
      </c>
      <c r="J186" s="412" t="s">
        <v>1503</v>
      </c>
      <c r="K186" s="412" t="s">
        <v>1504</v>
      </c>
      <c r="L186" s="411">
        <v>0</v>
      </c>
      <c r="M186" s="413">
        <v>44742</v>
      </c>
      <c r="N186" s="414">
        <v>60</v>
      </c>
      <c r="O186" s="414">
        <v>13.2</v>
      </c>
      <c r="P186" s="414">
        <v>73.2</v>
      </c>
      <c r="Q186" s="411">
        <v>63618</v>
      </c>
      <c r="R186" s="73">
        <f>IF(L186=0,O186*22%,"")</f>
        <v>2.9039999999999999</v>
      </c>
      <c r="S186" s="294">
        <v>12</v>
      </c>
      <c r="T186">
        <v>9</v>
      </c>
      <c r="U186">
        <v>2022</v>
      </c>
      <c r="V186" s="13">
        <f>DATE(U186,T186,S186)</f>
        <v>44816</v>
      </c>
      <c r="W186" s="148">
        <f>+V186-M186</f>
        <v>74</v>
      </c>
      <c r="X186" s="286">
        <f>IF(W186&lt;65,60,75)</f>
        <v>75</v>
      </c>
      <c r="Y186" s="148">
        <f>+X186-W186</f>
        <v>1</v>
      </c>
    </row>
    <row r="187" spans="3:25" x14ac:dyDescent="0.25">
      <c r="C187" s="411">
        <v>415</v>
      </c>
      <c r="D187" s="412" t="s">
        <v>40</v>
      </c>
      <c r="E187" s="411">
        <v>87564</v>
      </c>
      <c r="F187" s="412" t="s">
        <v>1505</v>
      </c>
      <c r="G187" s="412" t="s">
        <v>526</v>
      </c>
      <c r="H187" s="413">
        <v>44752</v>
      </c>
      <c r="I187" s="412" t="s">
        <v>19</v>
      </c>
      <c r="J187" s="412" t="s">
        <v>1506</v>
      </c>
      <c r="K187" s="412" t="s">
        <v>1507</v>
      </c>
      <c r="L187" s="411">
        <v>0</v>
      </c>
      <c r="M187" s="413">
        <v>44743</v>
      </c>
      <c r="N187" s="414">
        <v>60</v>
      </c>
      <c r="O187" s="414">
        <v>13.2</v>
      </c>
      <c r="P187" s="414">
        <v>73.2</v>
      </c>
      <c r="Q187" s="411">
        <v>63618</v>
      </c>
      <c r="R187" s="73">
        <f>IF(L187=0,O187*22%,"")</f>
        <v>2.9039999999999999</v>
      </c>
      <c r="S187" s="294">
        <v>12</v>
      </c>
      <c r="T187">
        <v>9</v>
      </c>
      <c r="U187">
        <v>2022</v>
      </c>
      <c r="V187" s="13">
        <f>DATE(U187,T187,S187)</f>
        <v>44816</v>
      </c>
      <c r="W187" s="148">
        <f>+V187-M187</f>
        <v>73</v>
      </c>
      <c r="X187" s="286">
        <f>IF(W187&lt;65,60,75)</f>
        <v>75</v>
      </c>
      <c r="Y187" s="148">
        <f>+X187-W187</f>
        <v>2</v>
      </c>
    </row>
    <row r="188" spans="3:25" x14ac:dyDescent="0.25">
      <c r="C188" s="411">
        <v>416</v>
      </c>
      <c r="D188" s="412" t="s">
        <v>40</v>
      </c>
      <c r="E188" s="411">
        <v>87565</v>
      </c>
      <c r="F188" s="412" t="s">
        <v>1508</v>
      </c>
      <c r="G188" s="412" t="s">
        <v>1509</v>
      </c>
      <c r="H188" s="413">
        <v>44752</v>
      </c>
      <c r="I188" s="412" t="s">
        <v>19</v>
      </c>
      <c r="J188" s="412" t="s">
        <v>1510</v>
      </c>
      <c r="K188" s="412" t="s">
        <v>1511</v>
      </c>
      <c r="L188" s="411">
        <v>0</v>
      </c>
      <c r="M188" s="413">
        <v>44742</v>
      </c>
      <c r="N188" s="414">
        <v>790</v>
      </c>
      <c r="O188" s="414">
        <v>173.8</v>
      </c>
      <c r="P188" s="414">
        <v>963.8</v>
      </c>
      <c r="Q188" s="411">
        <v>63618</v>
      </c>
      <c r="R188" s="73">
        <f>IF(L188=0,O188*22%,"")</f>
        <v>38.236000000000004</v>
      </c>
      <c r="S188" s="294">
        <v>12</v>
      </c>
      <c r="T188">
        <v>9</v>
      </c>
      <c r="U188">
        <v>2022</v>
      </c>
      <c r="V188" s="13">
        <f>DATE(U188,T188,S188)</f>
        <v>44816</v>
      </c>
      <c r="W188" s="148">
        <f>+V188-M188</f>
        <v>74</v>
      </c>
      <c r="X188" s="286">
        <f>IF(W188&lt;65,60,75)</f>
        <v>75</v>
      </c>
      <c r="Y188" s="148">
        <f>+X188-W188</f>
        <v>1</v>
      </c>
    </row>
    <row r="189" spans="3:25" x14ac:dyDescent="0.25">
      <c r="C189" s="411">
        <v>417</v>
      </c>
      <c r="D189" s="412" t="s">
        <v>40</v>
      </c>
      <c r="E189" s="411">
        <v>87566</v>
      </c>
      <c r="F189" s="412" t="s">
        <v>1512</v>
      </c>
      <c r="G189" s="412" t="s">
        <v>1513</v>
      </c>
      <c r="H189" s="413">
        <v>44752</v>
      </c>
      <c r="I189" s="412" t="s">
        <v>19</v>
      </c>
      <c r="J189" s="412" t="s">
        <v>1514</v>
      </c>
      <c r="K189" s="412" t="s">
        <v>1515</v>
      </c>
      <c r="L189" s="411">
        <v>0</v>
      </c>
      <c r="M189" s="413">
        <v>44742</v>
      </c>
      <c r="N189" s="414">
        <v>772.6</v>
      </c>
      <c r="O189" s="414">
        <v>169.97</v>
      </c>
      <c r="P189" s="414">
        <v>942.57</v>
      </c>
      <c r="Q189" s="411">
        <v>63618</v>
      </c>
      <c r="R189" s="73">
        <f>IF(L189=0,O189*22%,"")</f>
        <v>37.3934</v>
      </c>
      <c r="S189" s="294">
        <v>12</v>
      </c>
      <c r="T189">
        <v>9</v>
      </c>
      <c r="U189">
        <v>2022</v>
      </c>
      <c r="V189" s="13">
        <f>DATE(U189,T189,S189)</f>
        <v>44816</v>
      </c>
      <c r="W189" s="148">
        <f>+V189-M189</f>
        <v>74</v>
      </c>
      <c r="X189" s="286">
        <f>IF(W189&lt;65,60,75)</f>
        <v>75</v>
      </c>
      <c r="Y189" s="148">
        <f>+X189-W189</f>
        <v>1</v>
      </c>
    </row>
    <row r="190" spans="3:25" x14ac:dyDescent="0.25">
      <c r="C190" s="411">
        <v>420</v>
      </c>
      <c r="D190" s="412" t="s">
        <v>40</v>
      </c>
      <c r="E190" s="411">
        <v>87569</v>
      </c>
      <c r="F190" s="412" t="s">
        <v>1516</v>
      </c>
      <c r="G190" s="412" t="s">
        <v>1517</v>
      </c>
      <c r="H190" s="413">
        <v>44752</v>
      </c>
      <c r="I190" s="412" t="s">
        <v>19</v>
      </c>
      <c r="J190" s="412" t="s">
        <v>1518</v>
      </c>
      <c r="K190" s="412" t="s">
        <v>1519</v>
      </c>
      <c r="L190" s="411">
        <v>0</v>
      </c>
      <c r="M190" s="413">
        <v>44742</v>
      </c>
      <c r="N190" s="414">
        <v>80</v>
      </c>
      <c r="O190" s="414">
        <v>17.600000000000001</v>
      </c>
      <c r="P190" s="414">
        <v>97.6</v>
      </c>
      <c r="Q190" s="411">
        <v>63618</v>
      </c>
      <c r="R190" s="73">
        <f>IF(L190=0,O190*22%,"")</f>
        <v>3.8720000000000003</v>
      </c>
      <c r="S190" s="294">
        <v>12</v>
      </c>
      <c r="T190">
        <v>9</v>
      </c>
      <c r="U190">
        <v>2022</v>
      </c>
      <c r="V190" s="13">
        <f>DATE(U190,T190,S190)</f>
        <v>44816</v>
      </c>
      <c r="W190" s="148">
        <f>+V190-M190</f>
        <v>74</v>
      </c>
      <c r="X190" s="286">
        <f>IF(W190&lt;65,60,75)</f>
        <v>75</v>
      </c>
      <c r="Y190" s="148">
        <f>+X190-W190</f>
        <v>1</v>
      </c>
    </row>
    <row r="191" spans="3:25" x14ac:dyDescent="0.25">
      <c r="C191" s="411">
        <v>421</v>
      </c>
      <c r="D191" s="412" t="s">
        <v>40</v>
      </c>
      <c r="E191" s="411">
        <v>87570</v>
      </c>
      <c r="F191" s="412" t="s">
        <v>1520</v>
      </c>
      <c r="G191" s="412" t="s">
        <v>526</v>
      </c>
      <c r="H191" s="413">
        <v>44752</v>
      </c>
      <c r="I191" s="412" t="s">
        <v>19</v>
      </c>
      <c r="J191" s="412" t="s">
        <v>1521</v>
      </c>
      <c r="K191" s="412" t="s">
        <v>1522</v>
      </c>
      <c r="L191" s="411">
        <v>0</v>
      </c>
      <c r="M191" s="413">
        <v>44742</v>
      </c>
      <c r="N191" s="414">
        <v>60</v>
      </c>
      <c r="O191" s="414">
        <v>13.2</v>
      </c>
      <c r="P191" s="414">
        <v>73.2</v>
      </c>
      <c r="Q191" s="411">
        <v>63618</v>
      </c>
      <c r="R191" s="73">
        <f>IF(L191=0,O191*22%,"")</f>
        <v>2.9039999999999999</v>
      </c>
      <c r="S191" s="294">
        <v>12</v>
      </c>
      <c r="T191">
        <v>9</v>
      </c>
      <c r="U191">
        <v>2022</v>
      </c>
      <c r="V191" s="13">
        <f>DATE(U191,T191,S191)</f>
        <v>44816</v>
      </c>
      <c r="W191" s="148">
        <f>+V191-M191</f>
        <v>74</v>
      </c>
      <c r="X191" s="286">
        <f>IF(W191&lt;65,60,75)</f>
        <v>75</v>
      </c>
      <c r="Y191" s="148">
        <f>+X191-W191</f>
        <v>1</v>
      </c>
    </row>
    <row r="192" spans="3:25" x14ac:dyDescent="0.25">
      <c r="C192" s="411">
        <v>424</v>
      </c>
      <c r="D192" s="412" t="s">
        <v>127</v>
      </c>
      <c r="E192" s="411">
        <v>87576</v>
      </c>
      <c r="F192" s="412" t="s">
        <v>1472</v>
      </c>
      <c r="G192" s="412" t="s">
        <v>1473</v>
      </c>
      <c r="H192" s="413">
        <v>44752</v>
      </c>
      <c r="I192" s="412" t="s">
        <v>19</v>
      </c>
      <c r="J192" s="412" t="s">
        <v>1474</v>
      </c>
      <c r="K192" s="412" t="s">
        <v>1475</v>
      </c>
      <c r="L192" s="411">
        <v>0</v>
      </c>
      <c r="M192" s="413">
        <v>44742</v>
      </c>
      <c r="N192" s="414">
        <v>304.56</v>
      </c>
      <c r="O192" s="414">
        <v>67</v>
      </c>
      <c r="P192" s="414">
        <v>371.56</v>
      </c>
      <c r="Q192" s="411">
        <v>66671</v>
      </c>
      <c r="R192" s="73">
        <f>IF(L192=0,O192*22%,"")</f>
        <v>14.74</v>
      </c>
      <c r="S192" s="294">
        <v>12</v>
      </c>
      <c r="T192">
        <v>9</v>
      </c>
      <c r="U192">
        <v>2022</v>
      </c>
      <c r="V192" s="13">
        <f>DATE(U192,T192,S192)</f>
        <v>44816</v>
      </c>
      <c r="W192" s="148">
        <f>+V192-M192</f>
        <v>74</v>
      </c>
      <c r="X192" s="286">
        <f>IF(W192&lt;65,60,75)</f>
        <v>75</v>
      </c>
      <c r="Y192" s="148">
        <f>+X192-W192</f>
        <v>1</v>
      </c>
    </row>
    <row r="193" spans="3:25" x14ac:dyDescent="0.25">
      <c r="C193" s="411">
        <v>425</v>
      </c>
      <c r="D193" s="412" t="s">
        <v>127</v>
      </c>
      <c r="E193" s="411">
        <v>87577</v>
      </c>
      <c r="F193" s="412" t="s">
        <v>1476</v>
      </c>
      <c r="G193" s="412" t="s">
        <v>1473</v>
      </c>
      <c r="H193" s="413">
        <v>44752</v>
      </c>
      <c r="I193" s="412" t="s">
        <v>19</v>
      </c>
      <c r="J193" s="412" t="s">
        <v>1477</v>
      </c>
      <c r="K193" s="412" t="s">
        <v>1478</v>
      </c>
      <c r="L193" s="411">
        <v>0</v>
      </c>
      <c r="M193" s="413">
        <v>44742</v>
      </c>
      <c r="N193" s="414">
        <v>991.4</v>
      </c>
      <c r="O193" s="414">
        <v>218.11</v>
      </c>
      <c r="P193" s="414">
        <v>1209.51</v>
      </c>
      <c r="Q193" s="411">
        <v>66671</v>
      </c>
      <c r="R193" s="73">
        <f>IF(L193=0,O193*22%,"")</f>
        <v>47.984200000000001</v>
      </c>
      <c r="S193" s="294">
        <v>12</v>
      </c>
      <c r="T193">
        <v>9</v>
      </c>
      <c r="U193">
        <v>2022</v>
      </c>
      <c r="V193" s="13">
        <f>DATE(U193,T193,S193)</f>
        <v>44816</v>
      </c>
      <c r="W193" s="148">
        <f>+V193-M193</f>
        <v>74</v>
      </c>
      <c r="X193" s="286">
        <f>IF(W193&lt;65,60,75)</f>
        <v>75</v>
      </c>
      <c r="Y193" s="148">
        <f>+X193-W193</f>
        <v>1</v>
      </c>
    </row>
    <row r="194" spans="3:25" x14ac:dyDescent="0.25">
      <c r="C194" s="411">
        <v>426</v>
      </c>
      <c r="D194" s="412" t="s">
        <v>127</v>
      </c>
      <c r="E194" s="411">
        <v>87578</v>
      </c>
      <c r="F194" s="412" t="s">
        <v>1479</v>
      </c>
      <c r="G194" s="412" t="s">
        <v>1473</v>
      </c>
      <c r="H194" s="413">
        <v>44752</v>
      </c>
      <c r="I194" s="412" t="s">
        <v>19</v>
      </c>
      <c r="J194" s="412" t="s">
        <v>1480</v>
      </c>
      <c r="K194" s="412" t="s">
        <v>1481</v>
      </c>
      <c r="L194" s="411">
        <v>0</v>
      </c>
      <c r="M194" s="413">
        <v>44742</v>
      </c>
      <c r="N194" s="414">
        <v>991.4</v>
      </c>
      <c r="O194" s="414">
        <v>218.11</v>
      </c>
      <c r="P194" s="414">
        <v>1209.51</v>
      </c>
      <c r="Q194" s="411">
        <v>66671</v>
      </c>
      <c r="R194" s="73">
        <f>IF(L194=0,O194*22%,"")</f>
        <v>47.984200000000001</v>
      </c>
      <c r="S194" s="294">
        <v>12</v>
      </c>
      <c r="T194">
        <v>9</v>
      </c>
      <c r="U194">
        <v>2022</v>
      </c>
      <c r="V194" s="13">
        <f>DATE(U194,T194,S194)</f>
        <v>44816</v>
      </c>
      <c r="W194" s="148">
        <f>+V194-M194</f>
        <v>74</v>
      </c>
      <c r="X194" s="286">
        <f>IF(W194&lt;65,60,75)</f>
        <v>75</v>
      </c>
      <c r="Y194" s="148">
        <f>+X194-W194</f>
        <v>1</v>
      </c>
    </row>
    <row r="195" spans="3:25" x14ac:dyDescent="0.25">
      <c r="C195" s="411">
        <v>427</v>
      </c>
      <c r="D195" s="412" t="s">
        <v>127</v>
      </c>
      <c r="E195" s="411">
        <v>87579</v>
      </c>
      <c r="F195" s="412" t="s">
        <v>1482</v>
      </c>
      <c r="G195" s="412" t="s">
        <v>1483</v>
      </c>
      <c r="H195" s="413">
        <v>44752</v>
      </c>
      <c r="I195" s="412" t="s">
        <v>19</v>
      </c>
      <c r="J195" s="412" t="s">
        <v>1484</v>
      </c>
      <c r="K195" s="412" t="s">
        <v>1485</v>
      </c>
      <c r="L195" s="411">
        <v>0</v>
      </c>
      <c r="M195" s="413">
        <v>44742</v>
      </c>
      <c r="N195" s="414">
        <v>747.47</v>
      </c>
      <c r="O195" s="414">
        <v>164.44</v>
      </c>
      <c r="P195" s="414">
        <v>911.91</v>
      </c>
      <c r="Q195" s="411">
        <v>66671</v>
      </c>
      <c r="R195" s="73">
        <f>IF(L195=0,O195*22%,"")</f>
        <v>36.1768</v>
      </c>
      <c r="S195" s="294">
        <v>12</v>
      </c>
      <c r="T195">
        <v>9</v>
      </c>
      <c r="U195">
        <v>2022</v>
      </c>
      <c r="V195" s="13">
        <f>DATE(U195,T195,S195)</f>
        <v>44816</v>
      </c>
      <c r="W195" s="148">
        <f>+V195-M195</f>
        <v>74</v>
      </c>
      <c r="X195" s="286">
        <f>IF(W195&lt;65,60,75)</f>
        <v>75</v>
      </c>
      <c r="Y195" s="148">
        <f>+X195-W195</f>
        <v>1</v>
      </c>
    </row>
    <row r="196" spans="3:25" x14ac:dyDescent="0.25">
      <c r="C196" s="411">
        <v>428</v>
      </c>
      <c r="D196" s="412" t="s">
        <v>51</v>
      </c>
      <c r="E196" s="411">
        <v>87580</v>
      </c>
      <c r="F196" s="412" t="s">
        <v>1172</v>
      </c>
      <c r="G196" s="412" t="s">
        <v>647</v>
      </c>
      <c r="H196" s="413">
        <v>44752</v>
      </c>
      <c r="I196" s="412" t="s">
        <v>19</v>
      </c>
      <c r="J196" s="412" t="s">
        <v>1173</v>
      </c>
      <c r="K196" s="412" t="s">
        <v>1174</v>
      </c>
      <c r="L196" s="411">
        <v>0</v>
      </c>
      <c r="M196" s="413">
        <v>44750</v>
      </c>
      <c r="N196" s="414">
        <v>1800</v>
      </c>
      <c r="O196" s="414">
        <v>0</v>
      </c>
      <c r="P196" s="414">
        <v>1800</v>
      </c>
      <c r="Q196" s="411">
        <v>66280</v>
      </c>
      <c r="R196" s="73">
        <f>IF(L196=0,O196*22%,"")</f>
        <v>0</v>
      </c>
      <c r="S196" s="294">
        <v>10</v>
      </c>
      <c r="T196">
        <v>8</v>
      </c>
      <c r="U196">
        <v>2022</v>
      </c>
      <c r="V196" s="13">
        <f>DATE(U196,T196,S196)</f>
        <v>44783</v>
      </c>
      <c r="W196" s="148">
        <f>+V196-M196</f>
        <v>33</v>
      </c>
      <c r="X196" s="286">
        <v>30</v>
      </c>
      <c r="Y196" s="148">
        <f>+X196-W196</f>
        <v>-3</v>
      </c>
    </row>
    <row r="197" spans="3:25" x14ac:dyDescent="0.25">
      <c r="C197" s="411">
        <v>430</v>
      </c>
      <c r="D197" s="412" t="s">
        <v>21</v>
      </c>
      <c r="E197" s="411">
        <v>87582</v>
      </c>
      <c r="F197" s="412" t="s">
        <v>1353</v>
      </c>
      <c r="G197" s="412" t="s">
        <v>1354</v>
      </c>
      <c r="H197" s="413">
        <v>44762</v>
      </c>
      <c r="I197" s="412" t="s">
        <v>19</v>
      </c>
      <c r="J197" s="412" t="s">
        <v>1355</v>
      </c>
      <c r="K197" s="412" t="s">
        <v>1356</v>
      </c>
      <c r="L197" s="411">
        <v>0</v>
      </c>
      <c r="M197" s="413">
        <v>44742</v>
      </c>
      <c r="N197" s="414">
        <v>18445.009999999998</v>
      </c>
      <c r="O197" s="414">
        <v>1844.5</v>
      </c>
      <c r="P197" s="414">
        <v>20289.509999999998</v>
      </c>
      <c r="Q197" s="411">
        <v>65098</v>
      </c>
      <c r="R197" s="73">
        <v>405.79</v>
      </c>
      <c r="S197" s="294">
        <v>7</v>
      </c>
      <c r="T197">
        <v>9</v>
      </c>
      <c r="U197">
        <v>2022</v>
      </c>
      <c r="V197" s="13">
        <f>DATE(U197,T197,S197)</f>
        <v>44811</v>
      </c>
      <c r="W197" s="148">
        <f>+V197-M197</f>
        <v>69</v>
      </c>
      <c r="X197" s="286">
        <f>IF(W197&lt;65,60,75)</f>
        <v>75</v>
      </c>
      <c r="Y197" s="148">
        <f>+X197-W197</f>
        <v>6</v>
      </c>
    </row>
    <row r="198" spans="3:25" x14ac:dyDescent="0.25">
      <c r="C198" s="411">
        <v>432</v>
      </c>
      <c r="D198" s="412" t="s">
        <v>43</v>
      </c>
      <c r="E198" s="411">
        <v>87584</v>
      </c>
      <c r="F198" s="412" t="s">
        <v>1400</v>
      </c>
      <c r="G198" s="412" t="s">
        <v>719</v>
      </c>
      <c r="H198" s="413">
        <v>44762</v>
      </c>
      <c r="I198" s="412" t="s">
        <v>19</v>
      </c>
      <c r="J198" s="412" t="s">
        <v>1401</v>
      </c>
      <c r="K198" s="412" t="s">
        <v>1402</v>
      </c>
      <c r="L198" s="411">
        <v>0</v>
      </c>
      <c r="M198" s="413">
        <v>44750</v>
      </c>
      <c r="N198" s="414">
        <v>257.93</v>
      </c>
      <c r="O198" s="414">
        <v>54.62</v>
      </c>
      <c r="P198" s="414">
        <v>312.55</v>
      </c>
      <c r="Q198" s="411">
        <v>64950</v>
      </c>
      <c r="R198" s="73">
        <v>12.016399999999999</v>
      </c>
      <c r="S198" s="294">
        <v>12</v>
      </c>
      <c r="T198">
        <v>9</v>
      </c>
      <c r="U198">
        <v>2022</v>
      </c>
      <c r="V198" s="13">
        <f>DATE(U198,T198,S198)</f>
        <v>44816</v>
      </c>
      <c r="W198" s="148">
        <f>+V198-M198</f>
        <v>66</v>
      </c>
      <c r="X198" s="286">
        <v>60</v>
      </c>
      <c r="Y198" s="148">
        <f>+X198-W198</f>
        <v>-6</v>
      </c>
    </row>
    <row r="199" spans="3:25" x14ac:dyDescent="0.25">
      <c r="C199" s="411">
        <v>434</v>
      </c>
      <c r="D199" s="412" t="s">
        <v>21</v>
      </c>
      <c r="E199" s="411">
        <v>87586</v>
      </c>
      <c r="F199" s="412" t="s">
        <v>1357</v>
      </c>
      <c r="G199" s="412" t="s">
        <v>1354</v>
      </c>
      <c r="H199" s="413">
        <v>44762</v>
      </c>
      <c r="I199" s="412" t="s">
        <v>19</v>
      </c>
      <c r="J199" s="412" t="s">
        <v>1358</v>
      </c>
      <c r="K199" s="412" t="s">
        <v>1359</v>
      </c>
      <c r="L199" s="411">
        <v>0</v>
      </c>
      <c r="M199" s="413">
        <v>44742</v>
      </c>
      <c r="N199" s="414">
        <v>271.36</v>
      </c>
      <c r="O199" s="414">
        <v>27.14</v>
      </c>
      <c r="P199" s="414">
        <v>298.5</v>
      </c>
      <c r="Q199" s="411">
        <v>65098</v>
      </c>
      <c r="R199" s="73">
        <v>5.9708000000000006</v>
      </c>
      <c r="S199" s="294">
        <v>7</v>
      </c>
      <c r="T199">
        <v>9</v>
      </c>
      <c r="U199">
        <v>2022</v>
      </c>
      <c r="V199" s="13">
        <f>DATE(U199,T199,S199)</f>
        <v>44811</v>
      </c>
      <c r="W199" s="148">
        <f>+V199-M199</f>
        <v>69</v>
      </c>
      <c r="X199" s="286">
        <f>IF(W199&lt;65,60,75)</f>
        <v>75</v>
      </c>
      <c r="Y199" s="148">
        <f>+X199-W199</f>
        <v>6</v>
      </c>
    </row>
    <row r="200" spans="3:25" x14ac:dyDescent="0.25">
      <c r="C200" s="411">
        <v>439</v>
      </c>
      <c r="D200" s="412" t="s">
        <v>45</v>
      </c>
      <c r="E200" s="411">
        <v>87591</v>
      </c>
      <c r="F200" s="412" t="s">
        <v>1538</v>
      </c>
      <c r="G200" s="412" t="s">
        <v>125</v>
      </c>
      <c r="H200" s="413">
        <v>44762</v>
      </c>
      <c r="I200" s="412" t="s">
        <v>19</v>
      </c>
      <c r="J200" s="412" t="s">
        <v>1539</v>
      </c>
      <c r="K200" s="412" t="s">
        <v>1540</v>
      </c>
      <c r="L200" s="411">
        <v>0</v>
      </c>
      <c r="M200" s="413">
        <v>44756</v>
      </c>
      <c r="N200" s="414">
        <v>237.04</v>
      </c>
      <c r="O200" s="414">
        <v>52.15</v>
      </c>
      <c r="P200" s="414">
        <v>289.19</v>
      </c>
      <c r="Q200" s="411">
        <v>65856</v>
      </c>
      <c r="R200" s="73">
        <f>IF(L200=0,O200*22%,"")</f>
        <v>11.472999999999999</v>
      </c>
      <c r="S200" s="323">
        <v>16</v>
      </c>
      <c r="T200" s="10">
        <v>9</v>
      </c>
      <c r="U200" s="10">
        <v>2022</v>
      </c>
      <c r="V200" s="13">
        <f>DATE(U200,T200,S200)</f>
        <v>44820</v>
      </c>
      <c r="W200" s="148">
        <f>+V200-M200</f>
        <v>64</v>
      </c>
      <c r="X200" s="286">
        <f>IF(W200&lt;65,60,75)</f>
        <v>60</v>
      </c>
      <c r="Y200" s="148">
        <f>+X200-W200</f>
        <v>-4</v>
      </c>
    </row>
    <row r="201" spans="3:25" x14ac:dyDescent="0.25">
      <c r="C201" s="411">
        <v>440</v>
      </c>
      <c r="D201" s="412" t="s">
        <v>45</v>
      </c>
      <c r="E201" s="411">
        <v>87593</v>
      </c>
      <c r="F201" s="412" t="s">
        <v>1541</v>
      </c>
      <c r="G201" s="412" t="s">
        <v>125</v>
      </c>
      <c r="H201" s="413">
        <v>44762</v>
      </c>
      <c r="I201" s="412" t="s">
        <v>19</v>
      </c>
      <c r="J201" s="412" t="s">
        <v>1542</v>
      </c>
      <c r="K201" s="412" t="s">
        <v>1543</v>
      </c>
      <c r="L201" s="411">
        <v>0</v>
      </c>
      <c r="M201" s="413">
        <v>44756</v>
      </c>
      <c r="N201" s="414">
        <v>396.67</v>
      </c>
      <c r="O201" s="414">
        <v>87.27</v>
      </c>
      <c r="P201" s="414">
        <v>483.94</v>
      </c>
      <c r="Q201" s="411">
        <v>65856</v>
      </c>
      <c r="R201" s="73">
        <f>IF(L201=0,O201*22%,"")</f>
        <v>19.199400000000001</v>
      </c>
      <c r="S201" s="323">
        <v>16</v>
      </c>
      <c r="T201" s="10">
        <v>9</v>
      </c>
      <c r="U201" s="10">
        <v>2022</v>
      </c>
      <c r="V201" s="13">
        <f>DATE(U201,T201,S201)</f>
        <v>44820</v>
      </c>
      <c r="W201" s="148">
        <f>+V201-M201</f>
        <v>64</v>
      </c>
      <c r="X201" s="286">
        <f>IF(W201&lt;65,60,75)</f>
        <v>60</v>
      </c>
      <c r="Y201" s="148">
        <f>+X201-W201</f>
        <v>-4</v>
      </c>
    </row>
    <row r="202" spans="3:25" x14ac:dyDescent="0.25">
      <c r="C202" s="411">
        <v>441</v>
      </c>
      <c r="D202" s="412" t="s">
        <v>45</v>
      </c>
      <c r="E202" s="411">
        <v>87597</v>
      </c>
      <c r="F202" s="412" t="s">
        <v>1544</v>
      </c>
      <c r="G202" s="412" t="s">
        <v>125</v>
      </c>
      <c r="H202" s="413">
        <v>44762</v>
      </c>
      <c r="I202" s="412" t="s">
        <v>19</v>
      </c>
      <c r="J202" s="412" t="s">
        <v>1545</v>
      </c>
      <c r="K202" s="412" t="s">
        <v>1546</v>
      </c>
      <c r="L202" s="411">
        <v>0</v>
      </c>
      <c r="M202" s="413">
        <v>44756</v>
      </c>
      <c r="N202" s="414">
        <v>12551.68</v>
      </c>
      <c r="O202" s="414">
        <v>2761.37</v>
      </c>
      <c r="P202" s="414">
        <v>15313.05</v>
      </c>
      <c r="Q202" s="411">
        <v>65856</v>
      </c>
      <c r="R202" s="73">
        <f>IF(L202=0,O202*22%,"")</f>
        <v>607.50139999999999</v>
      </c>
      <c r="S202" s="323">
        <v>16</v>
      </c>
      <c r="T202" s="10">
        <v>9</v>
      </c>
      <c r="U202" s="10">
        <v>2022</v>
      </c>
      <c r="V202" s="13">
        <f>DATE(U202,T202,S202)</f>
        <v>44820</v>
      </c>
      <c r="W202" s="148">
        <f>+V202-M202</f>
        <v>64</v>
      </c>
      <c r="X202" s="286">
        <f>IF(W202&lt;65,60,75)</f>
        <v>60</v>
      </c>
      <c r="Y202" s="148">
        <f>+X202-W202</f>
        <v>-4</v>
      </c>
    </row>
    <row r="203" spans="3:25" x14ac:dyDescent="0.25">
      <c r="C203" s="411">
        <v>443</v>
      </c>
      <c r="D203" s="412" t="s">
        <v>43</v>
      </c>
      <c r="E203" s="411">
        <v>87599</v>
      </c>
      <c r="F203" s="412" t="s">
        <v>1403</v>
      </c>
      <c r="G203" s="412" t="s">
        <v>719</v>
      </c>
      <c r="H203" s="413">
        <v>44773</v>
      </c>
      <c r="I203" s="412" t="s">
        <v>19</v>
      </c>
      <c r="J203" s="412" t="s">
        <v>1404</v>
      </c>
      <c r="K203" s="412" t="s">
        <v>1405</v>
      </c>
      <c r="L203" s="411">
        <v>0</v>
      </c>
      <c r="M203" s="413">
        <v>44763</v>
      </c>
      <c r="N203" s="414">
        <v>409.75</v>
      </c>
      <c r="O203" s="414">
        <v>90.15</v>
      </c>
      <c r="P203" s="414">
        <v>499.9</v>
      </c>
      <c r="Q203" s="411">
        <v>64950</v>
      </c>
      <c r="R203" s="73">
        <v>19.833000000000002</v>
      </c>
      <c r="S203" s="294">
        <v>12</v>
      </c>
      <c r="T203">
        <v>9</v>
      </c>
      <c r="U203">
        <v>2022</v>
      </c>
      <c r="V203" s="13">
        <f>DATE(U203,T203,S203)</f>
        <v>44816</v>
      </c>
      <c r="W203" s="148">
        <f>+V203-M203</f>
        <v>53</v>
      </c>
      <c r="X203" s="286">
        <f>IF(W203&lt;65,60,75)</f>
        <v>60</v>
      </c>
      <c r="Y203" s="148">
        <f>+X203-W203</f>
        <v>7</v>
      </c>
    </row>
    <row r="204" spans="3:25" x14ac:dyDescent="0.25">
      <c r="C204" s="411">
        <v>445</v>
      </c>
      <c r="D204" s="412" t="s">
        <v>38</v>
      </c>
      <c r="E204" s="411">
        <v>87605</v>
      </c>
      <c r="F204" s="412" t="s">
        <v>71</v>
      </c>
      <c r="G204" s="412" t="s">
        <v>25</v>
      </c>
      <c r="H204" s="413">
        <v>44773</v>
      </c>
      <c r="I204" s="412" t="s">
        <v>19</v>
      </c>
      <c r="J204" s="412" t="s">
        <v>1095</v>
      </c>
      <c r="K204" s="412" t="s">
        <v>1096</v>
      </c>
      <c r="L204" s="411">
        <v>0</v>
      </c>
      <c r="M204" s="413">
        <v>44756</v>
      </c>
      <c r="N204" s="414">
        <v>148013.92000000001</v>
      </c>
      <c r="O204" s="414">
        <v>32563.06</v>
      </c>
      <c r="P204" s="414">
        <v>180576.98</v>
      </c>
      <c r="Q204" s="411">
        <v>6115</v>
      </c>
      <c r="R204" s="73">
        <f>IF(L204=0,O204*22%,"")</f>
        <v>7163.8732</v>
      </c>
      <c r="S204" s="294">
        <v>19</v>
      </c>
      <c r="T204">
        <v>7</v>
      </c>
      <c r="U204">
        <v>2022</v>
      </c>
      <c r="V204" s="13">
        <f>DATE(U204,T204,S204)</f>
        <v>44761</v>
      </c>
      <c r="W204" s="148">
        <f>+V204-M204</f>
        <v>5</v>
      </c>
      <c r="X204" s="286">
        <f>+W204</f>
        <v>5</v>
      </c>
      <c r="Y204" s="148">
        <f>+X204-W204</f>
        <v>0</v>
      </c>
    </row>
    <row r="205" spans="3:25" x14ac:dyDescent="0.25">
      <c r="C205" s="411">
        <v>446</v>
      </c>
      <c r="D205" s="412" t="s">
        <v>38</v>
      </c>
      <c r="E205" s="411">
        <v>87607</v>
      </c>
      <c r="F205" s="412" t="s">
        <v>73</v>
      </c>
      <c r="G205" s="412" t="s">
        <v>25</v>
      </c>
      <c r="H205" s="413">
        <v>44773</v>
      </c>
      <c r="I205" s="412" t="s">
        <v>19</v>
      </c>
      <c r="J205" s="412" t="s">
        <v>1097</v>
      </c>
      <c r="K205" s="412" t="s">
        <v>1098</v>
      </c>
      <c r="L205" s="411">
        <v>0</v>
      </c>
      <c r="M205" s="413">
        <v>44756</v>
      </c>
      <c r="N205" s="414">
        <v>7743.4</v>
      </c>
      <c r="O205" s="414">
        <v>1703.55</v>
      </c>
      <c r="P205" s="414">
        <v>9446.9500000000007</v>
      </c>
      <c r="Q205" s="411">
        <v>6115</v>
      </c>
      <c r="R205" s="73">
        <f>IF(L205=0,O205*22%,"")</f>
        <v>374.78100000000001</v>
      </c>
      <c r="S205" s="294">
        <v>19</v>
      </c>
      <c r="T205">
        <v>7</v>
      </c>
      <c r="U205">
        <v>2022</v>
      </c>
      <c r="V205" s="13">
        <f>DATE(U205,T205,S205)</f>
        <v>44761</v>
      </c>
      <c r="W205" s="148">
        <f>+V205-M205</f>
        <v>5</v>
      </c>
      <c r="X205" s="286">
        <f>+W205</f>
        <v>5</v>
      </c>
      <c r="Y205" s="148">
        <f>+X205-W205</f>
        <v>0</v>
      </c>
    </row>
    <row r="206" spans="3:25" x14ac:dyDescent="0.25">
      <c r="C206" s="411">
        <v>447</v>
      </c>
      <c r="D206" s="412" t="s">
        <v>38</v>
      </c>
      <c r="E206" s="411">
        <v>87609</v>
      </c>
      <c r="F206" s="412" t="s">
        <v>72</v>
      </c>
      <c r="G206" s="412" t="s">
        <v>25</v>
      </c>
      <c r="H206" s="413">
        <v>44773</v>
      </c>
      <c r="I206" s="412" t="s">
        <v>19</v>
      </c>
      <c r="J206" s="412" t="s">
        <v>1099</v>
      </c>
      <c r="K206" s="412" t="s">
        <v>1100</v>
      </c>
      <c r="L206" s="411">
        <v>0</v>
      </c>
      <c r="M206" s="413">
        <v>44756</v>
      </c>
      <c r="N206" s="414">
        <v>72574.710000000006</v>
      </c>
      <c r="O206" s="414">
        <v>7257.47</v>
      </c>
      <c r="P206" s="414">
        <v>79832.179999999993</v>
      </c>
      <c r="Q206" s="411">
        <v>6115</v>
      </c>
      <c r="R206" s="73">
        <f>IF(L206=0,O206*22%,"")</f>
        <v>1596.6434000000002</v>
      </c>
      <c r="S206" s="294">
        <v>19</v>
      </c>
      <c r="T206">
        <v>7</v>
      </c>
      <c r="U206">
        <v>2022</v>
      </c>
      <c r="V206" s="13">
        <f>DATE(U206,T206,S206)</f>
        <v>44761</v>
      </c>
      <c r="W206" s="148">
        <f>+V206-M206</f>
        <v>5</v>
      </c>
      <c r="X206" s="286">
        <f>+W206</f>
        <v>5</v>
      </c>
      <c r="Y206" s="148">
        <f>+X206-W206</f>
        <v>0</v>
      </c>
    </row>
    <row r="207" spans="3:25" x14ac:dyDescent="0.25">
      <c r="C207" s="411">
        <v>448</v>
      </c>
      <c r="D207" s="412" t="s">
        <v>63</v>
      </c>
      <c r="E207" s="411">
        <v>87611</v>
      </c>
      <c r="F207" s="412" t="s">
        <v>1281</v>
      </c>
      <c r="G207" s="412" t="s">
        <v>871</v>
      </c>
      <c r="H207" s="413">
        <v>44773</v>
      </c>
      <c r="I207" s="412" t="s">
        <v>19</v>
      </c>
      <c r="J207" s="412" t="s">
        <v>1282</v>
      </c>
      <c r="K207" s="412" t="s">
        <v>1283</v>
      </c>
      <c r="L207" s="411">
        <v>0</v>
      </c>
      <c r="M207" s="413">
        <v>44763</v>
      </c>
      <c r="N207" s="414">
        <v>262.89</v>
      </c>
      <c r="O207" s="414">
        <v>0</v>
      </c>
      <c r="P207" s="414">
        <v>262.89</v>
      </c>
      <c r="Q207" s="411">
        <v>66084</v>
      </c>
      <c r="R207" s="73">
        <f>IF(L207=0,O207*22%,"")</f>
        <v>0</v>
      </c>
      <c r="S207" s="294">
        <v>10</v>
      </c>
      <c r="T207">
        <v>8</v>
      </c>
      <c r="U207">
        <v>2022</v>
      </c>
      <c r="V207" s="13">
        <f>DATE(U207,T207,S207)</f>
        <v>44783</v>
      </c>
      <c r="W207" s="148">
        <f>+V207-M207</f>
        <v>20</v>
      </c>
      <c r="X207" s="286">
        <f>+W207</f>
        <v>20</v>
      </c>
      <c r="Y207" s="148">
        <f>+X207-W207</f>
        <v>0</v>
      </c>
    </row>
    <row r="208" spans="3:25" x14ac:dyDescent="0.25">
      <c r="C208" s="440">
        <v>454</v>
      </c>
      <c r="D208" s="441" t="s">
        <v>43</v>
      </c>
      <c r="E208" s="440">
        <v>87690</v>
      </c>
      <c r="F208" s="441" t="s">
        <v>1406</v>
      </c>
      <c r="G208" s="441" t="s">
        <v>719</v>
      </c>
      <c r="H208" s="442">
        <v>44773</v>
      </c>
      <c r="I208" s="441" t="s">
        <v>19</v>
      </c>
      <c r="J208" s="441" t="s">
        <v>1407</v>
      </c>
      <c r="K208" s="441" t="s">
        <v>1408</v>
      </c>
      <c r="L208" s="440">
        <v>0</v>
      </c>
      <c r="M208" s="442">
        <v>44770</v>
      </c>
      <c r="N208" s="443">
        <v>321.77</v>
      </c>
      <c r="O208" s="443">
        <v>69.28</v>
      </c>
      <c r="P208" s="443">
        <v>391.05</v>
      </c>
      <c r="Q208" s="440">
        <v>64950</v>
      </c>
      <c r="R208" s="73">
        <v>15.2416</v>
      </c>
      <c r="S208" s="294">
        <v>12</v>
      </c>
      <c r="T208">
        <v>9</v>
      </c>
      <c r="U208">
        <v>2022</v>
      </c>
      <c r="V208" s="13">
        <f>DATE(U208,T208,S208)</f>
        <v>44816</v>
      </c>
      <c r="W208" s="148">
        <f>+V208-M208</f>
        <v>46</v>
      </c>
      <c r="X208" s="286">
        <f>IF(W208&lt;65,60,75)</f>
        <v>60</v>
      </c>
      <c r="Y208" s="148">
        <f>+X208-W208</f>
        <v>14</v>
      </c>
    </row>
    <row r="209" spans="3:25" x14ac:dyDescent="0.25">
      <c r="C209" s="417">
        <v>461</v>
      </c>
      <c r="D209" s="418" t="s">
        <v>39</v>
      </c>
      <c r="E209" s="417">
        <v>87811</v>
      </c>
      <c r="F209" s="418" t="s">
        <v>1378</v>
      </c>
      <c r="G209" s="418" t="s">
        <v>1379</v>
      </c>
      <c r="H209" s="419">
        <v>44783</v>
      </c>
      <c r="I209" s="418" t="s">
        <v>19</v>
      </c>
      <c r="J209" s="418" t="s">
        <v>1380</v>
      </c>
      <c r="K209" s="418" t="s">
        <v>1381</v>
      </c>
      <c r="L209" s="417">
        <v>0</v>
      </c>
      <c r="M209" s="419">
        <v>44777</v>
      </c>
      <c r="N209" s="420">
        <v>804</v>
      </c>
      <c r="O209" s="420">
        <v>176.88</v>
      </c>
      <c r="P209" s="420">
        <v>980.88</v>
      </c>
      <c r="Q209" s="417">
        <v>64707</v>
      </c>
      <c r="R209" s="73">
        <f>IF(L209=0,O209*22%,"")</f>
        <v>38.913600000000002</v>
      </c>
      <c r="S209" s="294">
        <v>12</v>
      </c>
      <c r="T209">
        <v>9</v>
      </c>
      <c r="U209">
        <v>2022</v>
      </c>
      <c r="V209" s="13">
        <f>DATE(U209,T209,S209)</f>
        <v>44816</v>
      </c>
      <c r="W209" s="148">
        <f>+V209-M209</f>
        <v>39</v>
      </c>
      <c r="X209" s="286">
        <f>+W209</f>
        <v>39</v>
      </c>
      <c r="Y209" s="148">
        <f>+X209-W209</f>
        <v>0</v>
      </c>
    </row>
    <row r="210" spans="3:25" x14ac:dyDescent="0.25">
      <c r="C210" s="417">
        <v>463</v>
      </c>
      <c r="D210" s="418" t="s">
        <v>103</v>
      </c>
      <c r="E210" s="417">
        <v>87945</v>
      </c>
      <c r="F210" s="418" t="s">
        <v>1565</v>
      </c>
      <c r="G210" s="418" t="s">
        <v>1566</v>
      </c>
      <c r="H210" s="419">
        <v>44783</v>
      </c>
      <c r="I210" s="418" t="s">
        <v>19</v>
      </c>
      <c r="J210" s="418" t="s">
        <v>1567</v>
      </c>
      <c r="K210" s="418" t="s">
        <v>1568</v>
      </c>
      <c r="L210" s="417">
        <v>0</v>
      </c>
      <c r="M210" s="419">
        <v>44769</v>
      </c>
      <c r="N210" s="420">
        <v>175</v>
      </c>
      <c r="O210" s="420">
        <v>38.5</v>
      </c>
      <c r="P210" s="420">
        <v>213.5</v>
      </c>
      <c r="Q210" s="417">
        <v>65802</v>
      </c>
      <c r="R210" s="73">
        <f>IF(L210=0,O210*22%,"")</f>
        <v>8.4700000000000006</v>
      </c>
      <c r="S210" s="294">
        <v>23</v>
      </c>
      <c r="T210">
        <v>9</v>
      </c>
      <c r="U210">
        <v>2022</v>
      </c>
      <c r="V210" s="13">
        <f>DATE(U210,T210,S210)</f>
        <v>44827</v>
      </c>
      <c r="W210" s="148">
        <f>+V210-M210</f>
        <v>58</v>
      </c>
      <c r="X210" s="286">
        <f>+W210</f>
        <v>58</v>
      </c>
      <c r="Y210" s="148">
        <f>+X210-W210</f>
        <v>0</v>
      </c>
    </row>
    <row r="211" spans="3:25" x14ac:dyDescent="0.25">
      <c r="C211" s="417">
        <v>464</v>
      </c>
      <c r="D211" s="418" t="s">
        <v>20</v>
      </c>
      <c r="E211" s="417">
        <v>87946</v>
      </c>
      <c r="F211" s="418" t="s">
        <v>1340</v>
      </c>
      <c r="G211" s="418" t="s">
        <v>378</v>
      </c>
      <c r="H211" s="419">
        <v>44783</v>
      </c>
      <c r="I211" s="418" t="s">
        <v>19</v>
      </c>
      <c r="J211" s="418" t="s">
        <v>1341</v>
      </c>
      <c r="K211" s="418" t="s">
        <v>1342</v>
      </c>
      <c r="L211" s="417">
        <v>0</v>
      </c>
      <c r="M211" s="419">
        <v>44777</v>
      </c>
      <c r="N211" s="420">
        <v>1076.3</v>
      </c>
      <c r="O211" s="420">
        <v>43.05</v>
      </c>
      <c r="P211" s="420">
        <v>1119.3499999999999</v>
      </c>
      <c r="Q211" s="417">
        <v>9386</v>
      </c>
      <c r="R211" s="73">
        <f>IF(L211=0,O211*22%,"")</f>
        <v>9.4710000000000001</v>
      </c>
      <c r="S211" s="294">
        <v>2</v>
      </c>
      <c r="T211">
        <v>9</v>
      </c>
      <c r="U211">
        <v>2022</v>
      </c>
      <c r="V211" s="13">
        <f>DATE(U211,T211,S211)</f>
        <v>44806</v>
      </c>
      <c r="W211" s="148">
        <f>+V211-M211</f>
        <v>29</v>
      </c>
      <c r="X211" s="286">
        <f>IF(W211&lt;65,60,75)</f>
        <v>60</v>
      </c>
      <c r="Y211" s="148">
        <f>+X211-W211</f>
        <v>31</v>
      </c>
    </row>
    <row r="212" spans="3:25" x14ac:dyDescent="0.25">
      <c r="C212" s="417">
        <v>468</v>
      </c>
      <c r="D212" s="418" t="s">
        <v>44</v>
      </c>
      <c r="E212" s="417">
        <v>87950</v>
      </c>
      <c r="F212" s="418" t="s">
        <v>1557</v>
      </c>
      <c r="G212" s="418" t="s">
        <v>333</v>
      </c>
      <c r="H212" s="419">
        <v>44783</v>
      </c>
      <c r="I212" s="418" t="s">
        <v>19</v>
      </c>
      <c r="J212" s="418" t="s">
        <v>1558</v>
      </c>
      <c r="K212" s="418" t="s">
        <v>1559</v>
      </c>
      <c r="L212" s="417">
        <v>0</v>
      </c>
      <c r="M212" s="419">
        <v>44771</v>
      </c>
      <c r="N212" s="420">
        <v>10414.73</v>
      </c>
      <c r="O212" s="420">
        <v>519.82000000000005</v>
      </c>
      <c r="P212" s="420">
        <v>10934.55</v>
      </c>
      <c r="Q212" s="417">
        <v>66326</v>
      </c>
      <c r="R212" s="73">
        <f>IF(L212=0,O212*22%,"")</f>
        <v>114.36040000000001</v>
      </c>
      <c r="S212" s="294">
        <v>16</v>
      </c>
      <c r="T212">
        <v>9</v>
      </c>
      <c r="U212">
        <v>2022</v>
      </c>
      <c r="V212" s="13">
        <f>DATE(U212,T212,S212)</f>
        <v>44820</v>
      </c>
      <c r="W212" s="148">
        <f>+V212-M212</f>
        <v>49</v>
      </c>
      <c r="X212" s="286">
        <f>IF(W212&lt;65,60,75)</f>
        <v>60</v>
      </c>
      <c r="Y212" s="148">
        <f>+X212-W212</f>
        <v>11</v>
      </c>
    </row>
    <row r="213" spans="3:25" x14ac:dyDescent="0.25">
      <c r="C213" s="417">
        <v>469</v>
      </c>
      <c r="D213" s="418" t="s">
        <v>44</v>
      </c>
      <c r="E213" s="417">
        <v>87951</v>
      </c>
      <c r="F213" s="418" t="s">
        <v>1560</v>
      </c>
      <c r="G213" s="418" t="s">
        <v>333</v>
      </c>
      <c r="H213" s="419">
        <v>44783</v>
      </c>
      <c r="I213" s="418" t="s">
        <v>19</v>
      </c>
      <c r="J213" s="418" t="s">
        <v>1561</v>
      </c>
      <c r="K213" s="418" t="s">
        <v>1562</v>
      </c>
      <c r="L213" s="417">
        <v>0</v>
      </c>
      <c r="M213" s="419">
        <v>44771</v>
      </c>
      <c r="N213" s="420">
        <v>38.18</v>
      </c>
      <c r="O213" s="420">
        <v>1.89</v>
      </c>
      <c r="P213" s="420">
        <v>40.07</v>
      </c>
      <c r="Q213" s="417">
        <v>66326</v>
      </c>
      <c r="R213" s="73">
        <f>IF(L213=0,O213*22%,"")</f>
        <v>0.4158</v>
      </c>
      <c r="S213" s="294">
        <v>16</v>
      </c>
      <c r="T213">
        <v>9</v>
      </c>
      <c r="U213">
        <v>2022</v>
      </c>
      <c r="V213" s="13">
        <f>DATE(U213,T213,S213)</f>
        <v>44820</v>
      </c>
      <c r="W213" s="148">
        <f>+V213-M213</f>
        <v>49</v>
      </c>
      <c r="X213" s="286">
        <f>IF(W213&lt;65,60,75)</f>
        <v>60</v>
      </c>
      <c r="Y213" s="148">
        <f>+X213-W213</f>
        <v>11</v>
      </c>
    </row>
    <row r="214" spans="3:25" x14ac:dyDescent="0.25">
      <c r="C214" s="417">
        <v>474</v>
      </c>
      <c r="D214" s="418" t="s">
        <v>51</v>
      </c>
      <c r="E214" s="417">
        <v>87956</v>
      </c>
      <c r="F214" s="418" t="s">
        <v>1529</v>
      </c>
      <c r="G214" s="418" t="s">
        <v>647</v>
      </c>
      <c r="H214" s="419">
        <v>44783</v>
      </c>
      <c r="I214" s="418" t="s">
        <v>19</v>
      </c>
      <c r="J214" s="418" t="s">
        <v>1530</v>
      </c>
      <c r="K214" s="418" t="s">
        <v>1531</v>
      </c>
      <c r="L214" s="417">
        <v>0</v>
      </c>
      <c r="M214" s="419">
        <v>44780</v>
      </c>
      <c r="N214" s="420">
        <v>1800</v>
      </c>
      <c r="O214" s="420">
        <v>0</v>
      </c>
      <c r="P214" s="420">
        <v>1800</v>
      </c>
      <c r="Q214" s="417">
        <v>66280</v>
      </c>
      <c r="R214" s="73">
        <f>IF(L214=0,O214*22%,"")</f>
        <v>0</v>
      </c>
      <c r="S214" s="294">
        <v>12</v>
      </c>
      <c r="T214">
        <v>9</v>
      </c>
      <c r="U214">
        <v>2022</v>
      </c>
      <c r="V214" s="13">
        <f>DATE(U214,T214,S214)</f>
        <v>44816</v>
      </c>
      <c r="W214" s="148">
        <f>+V214-M214</f>
        <v>36</v>
      </c>
      <c r="X214" s="286">
        <v>30</v>
      </c>
      <c r="Y214" s="148">
        <f>+X214-W214</f>
        <v>-6</v>
      </c>
    </row>
    <row r="215" spans="3:25" x14ac:dyDescent="0.25">
      <c r="C215" s="417">
        <v>484</v>
      </c>
      <c r="D215" s="418" t="s">
        <v>1277</v>
      </c>
      <c r="E215" s="417">
        <v>88025</v>
      </c>
      <c r="F215" s="418" t="s">
        <v>85</v>
      </c>
      <c r="G215" s="418" t="s">
        <v>1278</v>
      </c>
      <c r="H215" s="419">
        <v>44804</v>
      </c>
      <c r="I215" s="418" t="s">
        <v>19</v>
      </c>
      <c r="J215" s="418" t="s">
        <v>1279</v>
      </c>
      <c r="K215" s="418" t="s">
        <v>1280</v>
      </c>
      <c r="L215" s="417">
        <v>0</v>
      </c>
      <c r="M215" s="419">
        <v>44784</v>
      </c>
      <c r="N215" s="420">
        <v>10200</v>
      </c>
      <c r="O215" s="420">
        <v>2244</v>
      </c>
      <c r="P215" s="420">
        <v>12444</v>
      </c>
      <c r="Q215" s="417">
        <v>66821</v>
      </c>
      <c r="R215" s="73">
        <f>IF(L215=0,O215*22%,"")</f>
        <v>493.68</v>
      </c>
      <c r="S215" s="294">
        <v>10</v>
      </c>
      <c r="T215">
        <v>8</v>
      </c>
      <c r="U215">
        <v>2022</v>
      </c>
      <c r="V215" s="13">
        <f>DATE(U215,T215,S215)</f>
        <v>44783</v>
      </c>
      <c r="W215" s="148">
        <f>+V215-M215</f>
        <v>-1</v>
      </c>
      <c r="X215" s="286">
        <f>IF(W215&lt;65,60,75)</f>
        <v>60</v>
      </c>
      <c r="Y215" s="148">
        <f>+X215-W215</f>
        <v>61</v>
      </c>
    </row>
    <row r="216" spans="3:25" x14ac:dyDescent="0.25">
      <c r="C216" s="417">
        <v>488</v>
      </c>
      <c r="D216" s="418" t="s">
        <v>598</v>
      </c>
      <c r="E216" s="417">
        <v>88044</v>
      </c>
      <c r="F216" s="418" t="s">
        <v>1532</v>
      </c>
      <c r="G216" s="418" t="s">
        <v>600</v>
      </c>
      <c r="H216" s="419">
        <v>44804</v>
      </c>
      <c r="I216" s="418" t="s">
        <v>19</v>
      </c>
      <c r="J216" s="418" t="s">
        <v>1533</v>
      </c>
      <c r="K216" s="418" t="s">
        <v>1534</v>
      </c>
      <c r="L216" s="417">
        <v>0</v>
      </c>
      <c r="M216" s="419">
        <v>44784</v>
      </c>
      <c r="N216" s="420">
        <v>687.31</v>
      </c>
      <c r="O216" s="420">
        <v>54.1</v>
      </c>
      <c r="P216" s="420">
        <v>741.41</v>
      </c>
      <c r="Q216" s="417">
        <v>65781</v>
      </c>
      <c r="R216" s="73">
        <f>IF(L216=0,O216*22%,"")</f>
        <v>11.902000000000001</v>
      </c>
      <c r="S216" s="294">
        <v>12</v>
      </c>
      <c r="T216">
        <v>9</v>
      </c>
      <c r="U216">
        <v>2022</v>
      </c>
      <c r="V216" s="13">
        <f>DATE(U216,T216,S216)</f>
        <v>44816</v>
      </c>
      <c r="W216" s="148">
        <f>+V216-M216</f>
        <v>32</v>
      </c>
      <c r="X216" s="286">
        <f>+W216</f>
        <v>32</v>
      </c>
      <c r="Y216" s="148">
        <f>+X216-W216</f>
        <v>0</v>
      </c>
    </row>
    <row r="217" spans="3:25" x14ac:dyDescent="0.25">
      <c r="C217" s="417">
        <v>489</v>
      </c>
      <c r="D217" s="418" t="s">
        <v>42</v>
      </c>
      <c r="E217" s="417">
        <v>88078</v>
      </c>
      <c r="F217" s="418" t="s">
        <v>1535</v>
      </c>
      <c r="G217" s="418" t="s">
        <v>580</v>
      </c>
      <c r="H217" s="419">
        <v>44804</v>
      </c>
      <c r="I217" s="418" t="s">
        <v>19</v>
      </c>
      <c r="J217" s="418" t="s">
        <v>1536</v>
      </c>
      <c r="K217" s="418" t="s">
        <v>1537</v>
      </c>
      <c r="L217" s="417">
        <v>0</v>
      </c>
      <c r="M217" s="419">
        <v>44799</v>
      </c>
      <c r="N217" s="420">
        <v>1284.22</v>
      </c>
      <c r="O217" s="420">
        <v>282.52999999999997</v>
      </c>
      <c r="P217" s="420">
        <v>1566.75</v>
      </c>
      <c r="Q217" s="417">
        <v>66274</v>
      </c>
      <c r="R217" s="73">
        <f>IF(L217=0,O217*22%,"")</f>
        <v>62.156599999999997</v>
      </c>
      <c r="S217" s="294">
        <v>16</v>
      </c>
      <c r="T217">
        <v>9</v>
      </c>
      <c r="U217">
        <v>2022</v>
      </c>
      <c r="V217" s="13">
        <f>DATE(U217,T217,S217)</f>
        <v>44820</v>
      </c>
      <c r="W217" s="148">
        <f>+V217-M217</f>
        <v>21</v>
      </c>
      <c r="X217" s="286">
        <f>+W217</f>
        <v>21</v>
      </c>
      <c r="Y217" s="148">
        <f>+X217-W217</f>
        <v>0</v>
      </c>
    </row>
    <row r="218" spans="3:25" x14ac:dyDescent="0.25">
      <c r="C218" s="444">
        <v>523</v>
      </c>
      <c r="D218" s="445" t="s">
        <v>102</v>
      </c>
      <c r="E218" s="444">
        <v>88544</v>
      </c>
      <c r="F218" s="445" t="s">
        <v>1569</v>
      </c>
      <c r="G218" s="445" t="s">
        <v>207</v>
      </c>
      <c r="H218" s="446">
        <v>44834</v>
      </c>
      <c r="I218" s="445" t="s">
        <v>19</v>
      </c>
      <c r="J218" s="445" t="s">
        <v>1570</v>
      </c>
      <c r="K218" s="445" t="s">
        <v>1571</v>
      </c>
      <c r="L218" s="444">
        <v>0</v>
      </c>
      <c r="M218" s="446">
        <v>44825</v>
      </c>
      <c r="N218" s="447">
        <v>48.93</v>
      </c>
      <c r="O218" s="447">
        <v>10.77</v>
      </c>
      <c r="P218" s="447">
        <v>59.7</v>
      </c>
      <c r="Q218" s="444">
        <v>64183</v>
      </c>
      <c r="R218" s="73">
        <f>IF(L218=0,O218*22%,"")</f>
        <v>2.3693999999999997</v>
      </c>
      <c r="S218" s="294">
        <v>30</v>
      </c>
      <c r="T218">
        <v>9</v>
      </c>
      <c r="U218">
        <v>2022</v>
      </c>
      <c r="V218" s="13">
        <f>DATE(U218,T218,S218)</f>
        <v>44834</v>
      </c>
      <c r="W218" s="148">
        <f>+V218-M218</f>
        <v>9</v>
      </c>
      <c r="X218" s="286">
        <f>+W218</f>
        <v>9</v>
      </c>
      <c r="Y218" s="148">
        <f>+X218-W218</f>
        <v>0</v>
      </c>
    </row>
  </sheetData>
  <autoFilter ref="B5:Y218" xr:uid="{A69EAFB3-1943-4DD7-B414-49742D4153D4}">
    <sortState xmlns:xlrd2="http://schemas.microsoft.com/office/spreadsheetml/2017/richdata2" ref="B6:Y218">
      <sortCondition ref="C5:C218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2° Trim. 2022</vt:lpstr>
      <vt:lpstr>3° Trim.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</dc:creator>
  <cp:lastModifiedBy>Luciano</cp:lastModifiedBy>
  <dcterms:created xsi:type="dcterms:W3CDTF">2022-05-27T09:33:31Z</dcterms:created>
  <dcterms:modified xsi:type="dcterms:W3CDTF">2022-11-10T16:00:17Z</dcterms:modified>
</cp:coreProperties>
</file>